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9815" windowHeight="7365"/>
  </bookViews>
  <sheets>
    <sheet name="ФХД_ Поступления и выплаты" sheetId="1" r:id="rId1"/>
    <sheet name="ФХД_ Сведения по выплатам на з" sheetId="2" r:id="rId2"/>
    <sheet name="расчеты плановых показателей " sheetId="3" r:id="rId3"/>
  </sheets>
  <definedNames>
    <definedName name="IS_DOCUMENT" localSheetId="0">'ФХД_ Поступления и выплаты'!$A$176</definedName>
    <definedName name="IS_DOCUMENT" localSheetId="1">'ФХД_ Сведения по выплатам на з'!$A$36</definedName>
  </definedNames>
  <calcPr calcId="124519"/>
</workbook>
</file>

<file path=xl/calcChain.xml><?xml version="1.0" encoding="utf-8"?>
<calcChain xmlns="http://schemas.openxmlformats.org/spreadsheetml/2006/main">
  <c r="L248" i="3"/>
  <c r="K248" s="1"/>
  <c r="J248"/>
  <c r="E248"/>
  <c r="L247"/>
  <c r="K247" s="1"/>
  <c r="J247"/>
  <c r="H247"/>
  <c r="E247"/>
  <c r="L246"/>
  <c r="K246"/>
  <c r="J246"/>
  <c r="E246"/>
  <c r="L245"/>
  <c r="K245"/>
  <c r="J245"/>
  <c r="E245"/>
  <c r="J244"/>
  <c r="F244"/>
  <c r="L244" s="1"/>
  <c r="K244" s="1"/>
  <c r="L243"/>
  <c r="K243" s="1"/>
  <c r="J243"/>
  <c r="E243"/>
  <c r="L242"/>
  <c r="K242" s="1"/>
  <c r="J242"/>
  <c r="E242"/>
  <c r="L241"/>
  <c r="K241" s="1"/>
  <c r="J241"/>
  <c r="H241"/>
  <c r="E241"/>
  <c r="I240"/>
  <c r="H240" s="1"/>
  <c r="G240"/>
  <c r="F240"/>
  <c r="F249" s="1"/>
  <c r="E240"/>
  <c r="D240"/>
  <c r="J240" s="1"/>
  <c r="L239"/>
  <c r="K239" s="1"/>
  <c r="J239"/>
  <c r="E239"/>
  <c r="L238"/>
  <c r="K238" s="1"/>
  <c r="J238"/>
  <c r="H238"/>
  <c r="L237"/>
  <c r="K237" s="1"/>
  <c r="J237"/>
  <c r="H237"/>
  <c r="L236"/>
  <c r="K236" s="1"/>
  <c r="J236"/>
  <c r="H236"/>
  <c r="E236"/>
  <c r="L235"/>
  <c r="K235"/>
  <c r="J235"/>
  <c r="H235"/>
  <c r="L234"/>
  <c r="K234"/>
  <c r="J234"/>
  <c r="H234"/>
  <c r="L233"/>
  <c r="K233"/>
  <c r="J233"/>
  <c r="E233"/>
  <c r="E227"/>
  <c r="F216"/>
  <c r="G196"/>
  <c r="D192"/>
  <c r="D191"/>
  <c r="D189"/>
  <c r="F182"/>
  <c r="G174"/>
  <c r="F172"/>
  <c r="F145"/>
  <c r="D142"/>
  <c r="D141"/>
  <c r="D140"/>
  <c r="F130"/>
  <c r="D129"/>
  <c r="D128"/>
  <c r="F120"/>
  <c r="D119"/>
  <c r="D118"/>
  <c r="D117"/>
  <c r="I106"/>
  <c r="I105"/>
  <c r="I103"/>
  <c r="I101"/>
  <c r="I100"/>
  <c r="I99"/>
  <c r="K85"/>
  <c r="K84"/>
  <c r="K83"/>
  <c r="K81"/>
  <c r="K79"/>
  <c r="K78"/>
  <c r="K77"/>
  <c r="G56"/>
  <c r="D55"/>
  <c r="D54"/>
  <c r="J46"/>
  <c r="H46"/>
  <c r="G46"/>
  <c r="F46"/>
  <c r="D46"/>
  <c r="I45"/>
  <c r="E45"/>
  <c r="K45" s="1"/>
  <c r="K46" s="1"/>
  <c r="J43"/>
  <c r="H43"/>
  <c r="G43"/>
  <c r="F43"/>
  <c r="D43"/>
  <c r="I42"/>
  <c r="E42"/>
  <c r="E43" s="1"/>
  <c r="K41"/>
  <c r="I41"/>
  <c r="E41"/>
  <c r="K40"/>
  <c r="E40"/>
  <c r="J27"/>
  <c r="H27"/>
  <c r="G27"/>
  <c r="F27"/>
  <c r="E27"/>
  <c r="D27"/>
  <c r="K26"/>
  <c r="K27" s="1"/>
  <c r="E26"/>
  <c r="J24"/>
  <c r="H24"/>
  <c r="G24"/>
  <c r="F24"/>
  <c r="D24"/>
  <c r="E23"/>
  <c r="E24" s="1"/>
  <c r="J21"/>
  <c r="H21"/>
  <c r="G21"/>
  <c r="F21"/>
  <c r="E21" s="1"/>
  <c r="D21"/>
  <c r="K20"/>
  <c r="I20"/>
  <c r="I21" s="1"/>
  <c r="E20"/>
  <c r="I19"/>
  <c r="E19"/>
  <c r="K19" s="1"/>
  <c r="I18"/>
  <c r="E18"/>
  <c r="K18" s="1"/>
  <c r="I17"/>
  <c r="E17"/>
  <c r="K17" s="1"/>
  <c r="K47" l="1"/>
  <c r="F98"/>
  <c r="K21"/>
  <c r="F76" s="1"/>
  <c r="H76"/>
  <c r="L249"/>
  <c r="K42"/>
  <c r="K43" s="1"/>
  <c r="D98" s="1"/>
  <c r="E46"/>
  <c r="K23"/>
  <c r="K24" s="1"/>
  <c r="D76" s="1"/>
  <c r="E244"/>
  <c r="I249"/>
  <c r="L240"/>
  <c r="K240" s="1"/>
  <c r="D85" l="1"/>
  <c r="D80"/>
  <c r="E80" s="1"/>
  <c r="D82"/>
  <c r="E82" s="1"/>
  <c r="E76"/>
  <c r="J76"/>
  <c r="H80"/>
  <c r="H82"/>
  <c r="H85"/>
  <c r="I76"/>
  <c r="F107"/>
  <c r="F104"/>
  <c r="G104" s="1"/>
  <c r="F102"/>
  <c r="G102" s="1"/>
  <c r="G98"/>
  <c r="D107"/>
  <c r="H107" s="1"/>
  <c r="I107" s="1"/>
  <c r="D104"/>
  <c r="H98"/>
  <c r="I98" s="1"/>
  <c r="D102"/>
  <c r="E98"/>
  <c r="F82"/>
  <c r="G82" s="1"/>
  <c r="F85"/>
  <c r="G76"/>
  <c r="F80"/>
  <c r="G80" s="1"/>
  <c r="K28"/>
  <c r="H102" l="1"/>
  <c r="E102"/>
  <c r="J85"/>
  <c r="K76"/>
  <c r="I80"/>
  <c r="K80" s="1"/>
  <c r="J80"/>
  <c r="H104"/>
  <c r="E104"/>
  <c r="E108" s="1"/>
  <c r="I82"/>
  <c r="J82"/>
  <c r="G86"/>
  <c r="G108"/>
  <c r="I108" s="1"/>
  <c r="E86"/>
  <c r="K82" l="1"/>
  <c r="I86"/>
  <c r="K86" s="1"/>
  <c r="I102"/>
  <c r="I104"/>
  <c r="CX7" i="2" l="1"/>
  <c r="CX11" s="1"/>
  <c r="CY7"/>
  <c r="CY11" s="1"/>
  <c r="CX14"/>
  <c r="CY14"/>
  <c r="CX16"/>
  <c r="CX15" s="1"/>
  <c r="CY16"/>
  <c r="CY15" s="1"/>
  <c r="CW16"/>
  <c r="CW15" s="1"/>
  <c r="CW14"/>
  <c r="CW7"/>
  <c r="CW11" s="1"/>
  <c r="CW12" l="1"/>
  <c r="CW13" s="1"/>
  <c r="CX12"/>
  <c r="CX13" s="1"/>
  <c r="CY12"/>
  <c r="CY13" s="1"/>
</calcChain>
</file>

<file path=xl/sharedStrings.xml><?xml version="1.0" encoding="utf-8"?>
<sst xmlns="http://schemas.openxmlformats.org/spreadsheetml/2006/main" count="1732" uniqueCount="472">
  <si>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</si>
  <si>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</si>
  <si>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</si>
  <si>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</si>
  <si>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</si>
  <si>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управление образования администрации Чернянского района Белгородской области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</si>
  <si>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</si>
  <si>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</si>
  <si>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</si>
  <si>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</si>
  <si>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</si>
  <si>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</si>
  <si>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</si>
  <si>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</si>
  <si>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</si>
  <si>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</si>
  <si>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</si>
  <si>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</si>
  <si>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</si>
  <si>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</si>
  <si>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</si>
  <si>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</si>
  <si>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</si>
  <si>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</si>
  <si>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</si>
  <si>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</si>
  <si>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</si>
  <si>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</si>
  <si>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</si>
  <si>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</si>
  <si>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</si>
  <si>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</si>
  <si>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</si>
  <si>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</si>
  <si>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</si>
  <si>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</si>
  <si>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</si>
  <si>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</si>
  <si>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</si>
  <si>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</si>
  <si>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</si>
  <si>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</si>
  <si>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</si>
  <si>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</si>
  <si>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</si>
  <si>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</si>
  <si>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</si>
  <si>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</si>
  <si>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</si>
  <si>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План финансово-хозяйственной деятельности на 2020 г.</t>
  </si>
  <si>
    <t>и плановый период 2021 и 2022 годов</t>
  </si>
  <si>
    <t>муниципальное бюджетное общеобразовательное учреждение "Средняя общеобразовательная школа с.Волотово Чернянского района Белгородской области"</t>
  </si>
  <si>
    <t>14300988</t>
  </si>
  <si>
    <t>000</t>
  </si>
  <si>
    <t>14302621</t>
  </si>
  <si>
    <t>3119002191</t>
  </si>
  <si>
    <t>311901001</t>
  </si>
  <si>
    <t>на 2020 г</t>
  </si>
  <si>
    <t>на 2021 г</t>
  </si>
  <si>
    <t>на 2022 г</t>
  </si>
  <si>
    <t>Аналитическая группа</t>
  </si>
  <si>
    <t>11</t>
  </si>
  <si>
    <t>12</t>
  </si>
  <si>
    <t>13</t>
  </si>
  <si>
    <t>14</t>
  </si>
  <si>
    <t>15</t>
  </si>
  <si>
    <t>Выплаты, уменьшающие доход, всего</t>
  </si>
  <si>
    <t>3000</t>
  </si>
  <si>
    <t>100</t>
  </si>
  <si>
    <t>Поступления от доходов, всего</t>
  </si>
  <si>
    <t>1000</t>
  </si>
  <si>
    <t>0000000000</t>
  </si>
  <si>
    <t>0000000</t>
  </si>
  <si>
    <t>00000000000000000</t>
  </si>
  <si>
    <t>0</t>
  </si>
  <si>
    <t>0000</t>
  </si>
  <si>
    <t>доходы от оказания услуг, работ, компенсации затрат учреждений, всего</t>
  </si>
  <si>
    <t>1200</t>
  </si>
  <si>
    <t>130</t>
  </si>
  <si>
    <t>в том числе: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</si>
  <si>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</si>
  <si>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</si>
  <si>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Безвозмездные денежные поступления, всего</t>
  </si>
  <si>
    <t>1400</t>
  </si>
  <si>
    <t>150</t>
  </si>
  <si>
    <t xml:space="preserve">      Безвозмездные денежные поступления, всего</t>
  </si>
  <si>
    <t>3100100</t>
  </si>
  <si>
    <t>87107010510100590</t>
  </si>
  <si>
    <t>152</t>
  </si>
  <si>
    <t>87107020520100590</t>
  </si>
  <si>
    <t>87107020520173040</t>
  </si>
  <si>
    <t>3100302</t>
  </si>
  <si>
    <t>Выплаты по расходам, всего</t>
  </si>
  <si>
    <t>2000</t>
  </si>
  <si>
    <t xml:space="preserve">   Выплаты персоналу, всего</t>
  </si>
  <si>
    <t>2100</t>
  </si>
  <si>
    <t xml:space="preserve">      Оплата труда и начисления на выплаты по оплате труда</t>
  </si>
  <si>
    <t>2110</t>
  </si>
  <si>
    <t>111</t>
  </si>
  <si>
    <t xml:space="preserve">         Оплата труда и начисления на выплаты по оплате труда</t>
  </si>
  <si>
    <t>2110200</t>
  </si>
  <si>
    <t>87107020520173060</t>
  </si>
  <si>
    <t>2110300</t>
  </si>
  <si>
    <t>87107010510173020</t>
  </si>
  <si>
    <t>2660101</t>
  </si>
  <si>
    <t>2660104</t>
  </si>
  <si>
    <t>2110100</t>
  </si>
  <si>
    <t xml:space="preserve">      Прочие выплаты персоналу, в том числе компенсационного характера</t>
  </si>
  <si>
    <t>2120</t>
  </si>
  <si>
    <t>112</t>
  </si>
  <si>
    <t xml:space="preserve">         Прочие выплаты персоналу, в том числе компенсационного характера</t>
  </si>
  <si>
    <t>2120100</t>
  </si>
  <si>
    <t>87107050550121010</t>
  </si>
  <si>
    <t>2260107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</si>
  <si>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</si>
  <si>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</si>
  <si>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</si>
  <si>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 выплаты по оплате труда</t>
  </si>
  <si>
    <t>2141</t>
  </si>
  <si>
    <t xml:space="preserve">            На выплаты по оплате труда</t>
  </si>
  <si>
    <t>2130200</t>
  </si>
  <si>
    <t>2130300</t>
  </si>
  <si>
    <t>2130100</t>
  </si>
  <si>
    <t xml:space="preserve">   Уплату налогов, сборов и иных платежей, всего</t>
  </si>
  <si>
    <t>2300</t>
  </si>
  <si>
    <t>850</t>
  </si>
  <si>
    <t xml:space="preserve">      Налог на имущество организаций и земельный налог</t>
  </si>
  <si>
    <t>2310</t>
  </si>
  <si>
    <t>851</t>
  </si>
  <si>
    <t xml:space="preserve">         Налог на имущество организаций и земельный налог</t>
  </si>
  <si>
    <t>2910002</t>
  </si>
  <si>
    <t>2910003</t>
  </si>
  <si>
    <t xml:space="preserve">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</si>
  <si>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</si>
  <si>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</si>
  <si>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 xml:space="preserve">         Иные налоги (включаемые в состав расходов) в бюджеты бюджетной системы Российской Федерации, а также государственная пошлина</t>
  </si>
  <si>
    <t>2910001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</si>
  <si>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</si>
  <si>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</si>
  <si>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</si>
  <si>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Уплата штрафов (в том числе административных), пеней, иных платежей</t>
  </si>
  <si>
    <t>2920000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</si>
  <si>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</si>
  <si>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</si>
  <si>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</si>
  <si>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</si>
  <si>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</si>
  <si>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Прочую закупку товаров, работ и услуг, всего</t>
  </si>
  <si>
    <t>3460000</t>
  </si>
  <si>
    <t>2260804</t>
  </si>
  <si>
    <t>2260408</t>
  </si>
  <si>
    <t>3410002</t>
  </si>
  <si>
    <t>87107070540120650</t>
  </si>
  <si>
    <t>3430001</t>
  </si>
  <si>
    <t>3420002</t>
  </si>
  <si>
    <t>87107070540170650</t>
  </si>
  <si>
    <t>2260104</t>
  </si>
  <si>
    <t>2260411</t>
  </si>
  <si>
    <t>2230101</t>
  </si>
  <si>
    <t>2230700</t>
  </si>
  <si>
    <t>2250401</t>
  </si>
  <si>
    <t>2260402</t>
  </si>
  <si>
    <t>2250407</t>
  </si>
  <si>
    <t>2250404</t>
  </si>
  <si>
    <t>2250102</t>
  </si>
  <si>
    <t>2230500</t>
  </si>
  <si>
    <t>2230400</t>
  </si>
  <si>
    <t>2230300</t>
  </si>
  <si>
    <t>2210100</t>
  </si>
  <si>
    <t>3430003</t>
  </si>
  <si>
    <t>2270100</t>
  </si>
  <si>
    <t>2260600</t>
  </si>
  <si>
    <t>2260103</t>
  </si>
  <si>
    <t>3010</t>
  </si>
  <si>
    <t>Налог на прибыль</t>
  </si>
  <si>
    <t>3020</t>
  </si>
  <si>
    <t>Налог на добавленную стоимость</t>
  </si>
  <si>
    <t>3030</t>
  </si>
  <si>
    <t>Прочие налоги, уменьшающие доход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</si>
  <si>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</si>
  <si>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</si>
  <si>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</si>
  <si>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</si>
  <si>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</si>
  <si>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</si>
  <si>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</si>
  <si>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</si>
  <si>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26000</t>
  </si>
  <si>
    <t>2020</t>
  </si>
  <si>
    <t>1.2</t>
  </si>
  <si>
    <t>26200</t>
  </si>
  <si>
    <t>1.1</t>
  </si>
  <si>
    <t xml:space="preserve"> 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</t>
  </si>
  <si>
    <t>26100</t>
  </si>
  <si>
    <t>2019</t>
  </si>
  <si>
    <t xml:space="preserve">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12</t>
  </si>
  <si>
    <t>1.3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</si>
  <si>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 13</t>
  </si>
  <si>
    <t>26300</t>
  </si>
  <si>
    <t>1.4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</si>
  <si>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</si>
  <si>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>26400</t>
  </si>
  <si>
    <t>1.4.1</t>
  </si>
  <si>
    <t xml:space="preserve"> 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</si>
  <si>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</si>
  <si>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</si>
  <si>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 xml:space="preserve">   В соответствии с Федеральным законом № 44-ФЗ</t>
  </si>
  <si>
    <t>26411</t>
  </si>
  <si>
    <t>1.4.1.2</t>
  </si>
  <si>
    <t xml:space="preserve">   В соответствии с Федеральным законом № 223-ФЗ</t>
  </si>
  <si>
    <t>26412</t>
  </si>
  <si>
    <t>1.4.2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</si>
  <si>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</si>
  <si>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</si>
  <si>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</si>
  <si>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</si>
  <si>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</si>
  <si>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</si>
  <si>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</si>
  <si>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 xml:space="preserve">  За счет субсидий, предоставляемых на осуществление капитальных вложений</t>
  </si>
  <si>
    <t>26430</t>
  </si>
  <si>
    <t>1.4.4</t>
  </si>
  <si>
    <t xml:space="preserve">  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</si>
  <si>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</si>
  <si>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</si>
  <si>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</si>
  <si>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</si>
  <si>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</si>
  <si>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</si>
  <si>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 xml:space="preserve">  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</si>
  <si>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</si>
  <si>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</si>
  <si>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</si>
  <si>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</si>
  <si>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</si>
  <si>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1.5</t>
  </si>
  <si>
    <t xml:space="preserve"> 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</si>
  <si>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</si>
  <si>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1.5.1</t>
  </si>
  <si>
    <t xml:space="preserve">  В том числе по году начала закупки</t>
  </si>
  <si>
    <t>26510</t>
  </si>
  <si>
    <t>1.6</t>
  </si>
  <si>
    <t xml:space="preserve"> 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</si>
  <si>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</si>
  <si>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1.6.1</t>
  </si>
  <si>
    <t>26610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</si>
  <si>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</si>
  <si>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</si>
  <si>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</si>
  <si>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</si>
  <si>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</si>
  <si>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</si>
  <si>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</si>
  <si>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</si>
  <si>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</si>
  <si>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СОГЛАСОВАНО</t>
  </si>
  <si>
    <t>(наименование должности уполномоченного лица органа-учредителя)</t>
  </si>
  <si>
    <t>Начальник управления образования</t>
  </si>
  <si>
    <t>____________         Верченко М.Г.</t>
  </si>
  <si>
    <t>"30" декабря  2019 г.</t>
  </si>
  <si>
    <t>от "30" декабря 2019 г.</t>
  </si>
  <si>
    <t>30.12.2019</t>
  </si>
  <si>
    <t>Начальник отдела экономического развития и анализа</t>
  </si>
  <si>
    <t>Пасикова Т.Н.</t>
  </si>
  <si>
    <t>847232(55390)</t>
  </si>
  <si>
    <t>30</t>
  </si>
  <si>
    <t>декабря</t>
  </si>
  <si>
    <t>Заместитель начальника управления образования-начальник отдела бухгалтерского учета и отчетности</t>
  </si>
  <si>
    <t>Клещунова Е.А.</t>
  </si>
  <si>
    <t>19</t>
  </si>
  <si>
    <t>Директор МБОУ "СОШ с. Волотово"</t>
  </si>
  <si>
    <t>Ночевка Г.И.</t>
  </si>
  <si>
    <r>
      <t xml:space="preserve">Расчеты (обоснования)плановых показателей по выплатам,использование при формировании Плана Фхд по </t>
    </r>
    <r>
      <rPr>
        <b/>
        <sz val="12"/>
        <color theme="1"/>
        <rFont val="Times New Roman"/>
        <family val="1"/>
        <charset val="204"/>
      </rPr>
      <t>МБОУ СОШ с.Волотово</t>
    </r>
  </si>
  <si>
    <t>1. Расчеты (обоснования) выплат персоналу (строка 210)</t>
  </si>
  <si>
    <t>Код видов расходов __611</t>
  </si>
  <si>
    <t>Источник финансового обеспечения:  бюджет  субъекта Российской Федерации , муниципальный бюджет,внебюджет</t>
  </si>
  <si>
    <t>1.1. Расчеты (обоснования) расходов на оплату труда</t>
  </si>
  <si>
    <t>N п/п</t>
  </si>
  <si>
    <t>Должность,</t>
  </si>
  <si>
    <t>Установленная</t>
  </si>
  <si>
    <t>Среднемесячный размер оплаты труда на одного работника, руб</t>
  </si>
  <si>
    <t>Ежемесячная надбавка к</t>
  </si>
  <si>
    <t>Районный коэффициент</t>
  </si>
  <si>
    <t>Фонд оплаты</t>
  </si>
  <si>
    <t>группа должностей</t>
  </si>
  <si>
    <t>численность,</t>
  </si>
  <si>
    <t>должностному окладу, %</t>
  </si>
  <si>
    <t>труда в год, руб</t>
  </si>
  <si>
    <t>единиц</t>
  </si>
  <si>
    <t>(гр. 3 х гр. 4 х</t>
  </si>
  <si>
    <t>всего</t>
  </si>
  <si>
    <t>(1+гр. 8/100)</t>
  </si>
  <si>
    <t>по должностному окладу</t>
  </si>
  <si>
    <t>по выплатам</t>
  </si>
  <si>
    <t>х гр. 9х 12)</t>
  </si>
  <si>
    <t>компенсационного</t>
  </si>
  <si>
    <t>стимулирующего</t>
  </si>
  <si>
    <t>характера</t>
  </si>
  <si>
    <t>бюджет субъекта Российской Федерации</t>
  </si>
  <si>
    <t>Административно-управленческий</t>
  </si>
  <si>
    <t>Педагогический персонал</t>
  </si>
  <si>
    <t>Учебно-вспомогательный персонал</t>
  </si>
  <si>
    <t>Младший обслуживающий персонал</t>
  </si>
  <si>
    <t>итого бюджет  субъекта РФ</t>
  </si>
  <si>
    <t>Муниципальный бюджет</t>
  </si>
  <si>
    <t>итого муниципальный бюджет</t>
  </si>
  <si>
    <t>Внебюджет</t>
  </si>
  <si>
    <t>итого внебюджет</t>
  </si>
  <si>
    <t>Итого:</t>
  </si>
  <si>
    <t>X</t>
  </si>
  <si>
    <t>1.1. Расчеты (обоснования) расходов на оплату труда структурного подразделения-детский сад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</si>
  <si>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</si>
  <si>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</si>
  <si>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</t>
  </si>
  <si>
    <t>Количество</t>
  </si>
  <si>
    <t>Количество дней</t>
  </si>
  <si>
    <t>Сумма, руб</t>
  </si>
  <si>
    <t>на одного работника в</t>
  </si>
  <si>
    <t>работников,</t>
  </si>
  <si>
    <t>(гр. 3 х гр. 4 х гр. 5)</t>
  </si>
  <si>
    <t>день, руб</t>
  </si>
  <si>
    <t>чел</t>
  </si>
  <si>
    <t>Командировочные расходы</t>
  </si>
  <si>
    <t>Переподготовка кадров, повышение квалификации государственных и муниципальных служащих</t>
  </si>
  <si>
    <t>1.3. Расчета (обоснования) выплат персоналу по уходу за ребенком</t>
  </si>
  <si>
    <t>Численность</t>
  </si>
  <si>
    <t>Размер</t>
  </si>
  <si>
    <t>выплат в год на</t>
  </si>
  <si>
    <t>выплаты</t>
  </si>
  <si>
    <t>получающих пособие</t>
  </si>
  <si>
    <t>одного работника</t>
  </si>
  <si>
    <t>(пособия) в</t>
  </si>
  <si>
    <t>гр. 5)</t>
  </si>
  <si>
    <t>месяц, руб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</si>
  <si>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</si>
  <si>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муниципальный бюджет</t>
  </si>
  <si>
    <t xml:space="preserve"> бюджет субъекта РФ</t>
  </si>
  <si>
    <t>внебюджет</t>
  </si>
  <si>
    <t>итого</t>
  </si>
  <si>
    <t>Наименование государственного внебюджетного фонда</t>
  </si>
  <si>
    <t>Размер базы</t>
  </si>
  <si>
    <t>для начисления</t>
  </si>
  <si>
    <t>взноса,</t>
  </si>
  <si>
    <t>страховых</t>
  </si>
  <si>
    <t>руб</t>
  </si>
  <si>
    <t>взносов, руб</t>
  </si>
  <si>
    <t>Страховые взносы в Пенсионный фонд Российской Федерации, всего</t>
  </si>
  <si>
    <t>1.1.</t>
  </si>
  <si>
    <t>в том числе: 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</si>
  <si>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</si>
  <si>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</si>
  <si>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</si>
  <si>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</si>
  <si>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</si>
  <si>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</si>
  <si>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в том числе: 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</si>
  <si>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</si>
  <si>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</si>
  <si>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</si>
  <si>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</si>
  <si>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</si>
  <si>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 ___ %*</t>
  </si>
  <si>
    <t>2.5.</t>
  </si>
  <si>
    <t xml:space="preserve"> </t>
  </si>
  <si>
    <t>Страховые взносы в Федеральный фонд обязательного медицинского страхования, всего (по ставке 5,1%)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</si>
  <si>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структурного подразделения-детский сад</t>
  </si>
  <si>
    <t>* Указываются страховые тарифы, дифференцированные по классам профессионального риска, установленные Федеральным законом от 22 декабря 2005 г., N 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N 52, ст. 5592; 2015, N 51, ст. 7233).</t>
  </si>
  <si>
    <t>2. Расчеты (обоснования) расходов на социальные и иные выплаты населению</t>
  </si>
  <si>
    <t>Код видов расходов 611______________________________________________________</t>
  </si>
  <si>
    <t>Источник финансового обеспечения:  бюджет  субъекта Российской Федерации и муниципальный бюджет</t>
  </si>
  <si>
    <t>Размер одной выплаты, руб</t>
  </si>
  <si>
    <t>Количество выплат в год</t>
  </si>
  <si>
    <t>Общая сумма выплат, руб (гр. 3 х гр. 4)</t>
  </si>
  <si>
    <t>- пособия за первые три дня временной нетрудоспособности прочего персонала</t>
  </si>
  <si>
    <t>- пособия за первые три дня временной нетрудоспособности основного персонала</t>
  </si>
  <si>
    <t>2. Расчеты (обоснования) расходов на социальные и иные выплаты населению структурного подразделения-детский сад</t>
  </si>
  <si>
    <t>3. Расчет (обоснование) расходов на уплату налогов, сборов и иных платежей</t>
  </si>
  <si>
    <t>Код видов расходов __611____________________________________________________</t>
  </si>
  <si>
    <t>Налоговая база, руб</t>
  </si>
  <si>
    <t>Ставка</t>
  </si>
  <si>
    <t>Сумма исчисленного</t>
  </si>
  <si>
    <t>налога,</t>
  </si>
  <si>
    <t>налога, подлежащего</t>
  </si>
  <si>
    <t>%</t>
  </si>
  <si>
    <t>уплате, руб</t>
  </si>
  <si>
    <t>(гр. 3 х гр. 4/100)</t>
  </si>
  <si>
    <t>Налог на имущество</t>
  </si>
  <si>
    <t>Земельный налог</t>
  </si>
  <si>
    <t>Транспортный налог</t>
  </si>
  <si>
    <t>Прочие налоги, государственные пошлины и сборы, иные платежи в бюджет</t>
  </si>
  <si>
    <t>Мероприятия</t>
  </si>
  <si>
    <t>4. Расчет (обоснование) расходов на безвозмездные перечисления организациям</t>
  </si>
  <si>
    <t>Код видов расходов ______________________________________________________</t>
  </si>
  <si>
    <t>5. Расчет (обоснование) прочих расходов</t>
  </si>
  <si>
    <t>(кроме расходов на закупку товаров, работ, услуг)</t>
  </si>
  <si>
    <t>Источник финансового обеспечения _________________________________________</t>
  </si>
  <si>
    <t>6. Расчет (обоснование) расходов на закупку товаров, работ, услуг</t>
  </si>
  <si>
    <t>Код видов расходов __611,612____________________________________________________</t>
  </si>
  <si>
    <t>6.1. Расчет (обоснование) расходов на оплату услуг связи</t>
  </si>
  <si>
    <t>Количество номеров</t>
  </si>
  <si>
    <t>Стоимость</t>
  </si>
  <si>
    <t>Сумма,</t>
  </si>
  <si>
    <t>платежей в</t>
  </si>
  <si>
    <t>за единицу,</t>
  </si>
  <si>
    <t>руб (гр. 3 х</t>
  </si>
  <si>
    <t>год</t>
  </si>
  <si>
    <t>гр. 4х</t>
  </si>
  <si>
    <t>гр.5)</t>
  </si>
  <si>
    <t>Услуги связи</t>
  </si>
  <si>
    <t>Услуги Интернет связи</t>
  </si>
  <si>
    <t>6.2. Расчет (обоснование) расходов на оплату транспортных услуг</t>
  </si>
  <si>
    <t>Цена услуги</t>
  </si>
  <si>
    <t>Сумма, руб (гр. 3 х гр.4)</t>
  </si>
  <si>
    <t>услуг перевозки</t>
  </si>
  <si>
    <t>перевозки,</t>
  </si>
  <si>
    <t>Транспортные услуги</t>
  </si>
  <si>
    <t>6.3. Расчет (обоснование) расходов на оплату коммунальных услуг</t>
  </si>
  <si>
    <t>Тариф (с учетом НДС), руб</t>
  </si>
  <si>
    <t>Индексация, %</t>
  </si>
  <si>
    <t>потребления</t>
  </si>
  <si>
    <t>(гр. 4 х гр. 5 х</t>
  </si>
  <si>
    <t>ресурсов</t>
  </si>
  <si>
    <t>гр.6)</t>
  </si>
  <si>
    <t>Оплата отопления</t>
  </si>
  <si>
    <t>Оплата потребления газа,м куб.</t>
  </si>
  <si>
    <t>Оплата электроэнергии,.кВат час</t>
  </si>
  <si>
    <t>Оплата водопотребления, м куб.</t>
  </si>
  <si>
    <t>Оплата водоотведения</t>
  </si>
  <si>
    <t>Вывоз жидких  бытовых отходов</t>
  </si>
  <si>
    <t>Вывоз  твёрдых бытовых отходов</t>
  </si>
  <si>
    <t>Итого</t>
  </si>
  <si>
    <t>6.4. Расчет (обоснование) расходов на оплату аренды имущества</t>
  </si>
  <si>
    <t>арендной</t>
  </si>
  <si>
    <t>с учетом НДС,</t>
  </si>
  <si>
    <t>платы</t>
  </si>
  <si>
    <t>6.5. Расчет (обоснование)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</si>
  <si>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</si>
  <si>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</si>
  <si>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</si>
  <si>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</si>
  <si>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Проведение дератизации</t>
  </si>
  <si>
    <t>Белгородская область,Чернянский район,с.Волотово,ул.Центральная,д.40</t>
  </si>
  <si>
    <t>Оплата содержания помещения</t>
  </si>
  <si>
    <t>Техническое обслуживание и ремонт автотранспорта</t>
  </si>
  <si>
    <t>Прочие работы, услуги по противопожарным мероприятиям</t>
  </si>
  <si>
    <t>6.6. Расчет (обоснование) расходов на оплату прочих работ, услуг</t>
  </si>
  <si>
    <t>Количество договоров</t>
  </si>
  <si>
    <t>Стоимость услуги, руб</t>
  </si>
  <si>
    <t>Услуги по проведению обязательных медицинских осмотров работников)</t>
  </si>
  <si>
    <t>Услуги по проведению анализов</t>
  </si>
  <si>
    <t>Прочие услуги</t>
  </si>
  <si>
    <t>Охрана помещений, оплата сигнализации</t>
  </si>
  <si>
    <t>Страхование автотранспорта</t>
  </si>
  <si>
    <t>Информационные услуги (сопровождение программных продуктов и сайтов)</t>
  </si>
  <si>
    <t>6.7. Расчет (обоснование) расходов на приобретение основных средств, материальных запасов</t>
  </si>
  <si>
    <t xml:space="preserve"> бюджет субъекта</t>
  </si>
  <si>
    <t>Средняя стоимость, руб</t>
  </si>
  <si>
    <t>Сумма, руб (гр. 2 х гр. 3)</t>
  </si>
  <si>
    <t>Приобретение оборудования</t>
  </si>
  <si>
    <t>Приобретение учебников</t>
  </si>
  <si>
    <t>Приобретение учебно-наглядных пособий</t>
  </si>
  <si>
    <t xml:space="preserve">Прочие расходные материалы и предметы снабжения </t>
  </si>
  <si>
    <t>Прочие расходные материалы и предметы снабжения(игрушки)</t>
  </si>
  <si>
    <t>Медикаменты и перевязочные средства</t>
  </si>
  <si>
    <t>Витаминизация</t>
  </si>
  <si>
    <t>Продукты питания</t>
  </si>
  <si>
    <t>в т.ч.оздоровление</t>
  </si>
  <si>
    <t>в т.ч.внебюджет</t>
  </si>
  <si>
    <t>в т.ч. муниципальный бюджет</t>
  </si>
  <si>
    <t>Продукты питания,доу</t>
  </si>
  <si>
    <t>ГСМ</t>
  </si>
  <si>
    <t>Синтетические масла</t>
  </si>
</sst>
</file>

<file path=xl/styles.xml><?xml version="1.0" encoding="utf-8"?>
<styleSheet xmlns="http://schemas.openxmlformats.org/spreadsheetml/2006/main">
  <numFmts count="3">
    <numFmt numFmtId="164" formatCode="?"/>
    <numFmt numFmtId="165" formatCode="0.000"/>
    <numFmt numFmtId="166" formatCode="0.0"/>
  </numFmts>
  <fonts count="15">
    <font>
      <sz val="11"/>
      <color indexed="8"/>
      <name val="Calibri"/>
      <family val="2"/>
      <scheme val="minor"/>
    </font>
    <font>
      <sz val="8"/>
      <color indexed="8"/>
      <name val="Times New Roman"/>
    </font>
    <font>
      <sz val="7"/>
      <color indexed="8"/>
      <name val="Times New Roman"/>
    </font>
    <font>
      <sz val="6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u/>
      <sz val="11"/>
      <color theme="10"/>
      <name val="Calibri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8">
    <xf numFmtId="0" fontId="0" fillId="0" borderId="0" xfId="0"/>
    <xf numFmtId="0" fontId="1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11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49" fontId="1" fillId="2" borderId="1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0" fontId="5" fillId="2" borderId="11" xfId="0" applyNumberFormat="1" applyFont="1" applyFill="1" applyBorder="1" applyAlignment="1">
      <alignment horizontal="left" wrapText="1"/>
    </xf>
    <xf numFmtId="49" fontId="5" fillId="2" borderId="1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left" wrapText="1" indent="1"/>
    </xf>
    <xf numFmtId="49" fontId="1" fillId="2" borderId="21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wrapText="1"/>
    </xf>
    <xf numFmtId="4" fontId="1" fillId="2" borderId="14" xfId="0" applyNumberFormat="1" applyFont="1" applyFill="1" applyBorder="1" applyAlignment="1">
      <alignment horizontal="right"/>
    </xf>
    <xf numFmtId="4" fontId="1" fillId="2" borderId="22" xfId="0" applyNumberFormat="1" applyFont="1" applyFill="1" applyBorder="1" applyAlignment="1">
      <alignment horizontal="right"/>
    </xf>
    <xf numFmtId="0" fontId="1" fillId="2" borderId="3" xfId="0" applyNumberFormat="1" applyFont="1" applyFill="1" applyBorder="1" applyAlignment="1">
      <alignment horizontal="left" wrapText="1" indent="3"/>
    </xf>
    <xf numFmtId="49" fontId="1" fillId="2" borderId="23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wrapText="1"/>
    </xf>
    <xf numFmtId="4" fontId="1" fillId="2" borderId="9" xfId="0" applyNumberFormat="1" applyFont="1" applyFill="1" applyBorder="1" applyAlignment="1">
      <alignment horizontal="right"/>
    </xf>
    <xf numFmtId="4" fontId="1" fillId="2" borderId="24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left" wrapText="1" indent="3"/>
    </xf>
    <xf numFmtId="49" fontId="1" fillId="2" borderId="11" xfId="0" applyNumberFormat="1" applyFont="1" applyFill="1" applyBorder="1" applyAlignment="1">
      <alignment horizontal="left" wrapText="1" indent="2"/>
    </xf>
    <xf numFmtId="49" fontId="1" fillId="2" borderId="19" xfId="0" applyNumberFormat="1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right" wrapText="1"/>
    </xf>
    <xf numFmtId="0" fontId="1" fillId="2" borderId="11" xfId="0" applyNumberFormat="1" applyFont="1" applyFill="1" applyBorder="1" applyAlignment="1">
      <alignment horizontal="left" wrapText="1" indent="2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0" fontId="1" fillId="2" borderId="34" xfId="0" applyNumberFormat="1" applyFont="1" applyFill="1" applyBorder="1" applyAlignment="1">
      <alignment horizontal="left"/>
    </xf>
    <xf numFmtId="0" fontId="1" fillId="2" borderId="35" xfId="0" applyNumberFormat="1" applyFont="1" applyFill="1" applyBorder="1" applyAlignment="1">
      <alignment horizontal="left"/>
    </xf>
    <xf numFmtId="0" fontId="1" fillId="2" borderId="36" xfId="0" applyNumberFormat="1" applyFont="1" applyFill="1" applyBorder="1" applyAlignment="1">
      <alignment horizontal="left"/>
    </xf>
    <xf numFmtId="0" fontId="1" fillId="2" borderId="37" xfId="0" applyNumberFormat="1" applyFont="1" applyFill="1" applyBorder="1" applyAlignment="1">
      <alignment horizontal="left"/>
    </xf>
    <xf numFmtId="0" fontId="3" fillId="2" borderId="36" xfId="0" applyNumberFormat="1" applyFont="1" applyFill="1" applyBorder="1" applyAlignment="1">
      <alignment horizontal="center" vertical="top"/>
    </xf>
    <xf numFmtId="0" fontId="3" fillId="2" borderId="37" xfId="0" applyNumberFormat="1" applyFont="1" applyFill="1" applyBorder="1" applyAlignment="1">
      <alignment horizontal="center" vertical="top"/>
    </xf>
    <xf numFmtId="0" fontId="1" fillId="2" borderId="42" xfId="0" applyNumberFormat="1" applyFont="1" applyFill="1" applyBorder="1" applyAlignment="1">
      <alignment horizontal="left"/>
    </xf>
    <xf numFmtId="0" fontId="1" fillId="2" borderId="43" xfId="0" applyNumberFormat="1" applyFont="1" applyFill="1" applyBorder="1" applyAlignment="1">
      <alignment horizontal="left"/>
    </xf>
    <xf numFmtId="0" fontId="1" fillId="2" borderId="44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right"/>
    </xf>
    <xf numFmtId="0" fontId="0" fillId="0" borderId="1" xfId="0" applyBorder="1"/>
    <xf numFmtId="49" fontId="1" fillId="2" borderId="28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/>
    </xf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7" fillId="0" borderId="1" xfId="0" applyFont="1" applyBorder="1" applyAlignment="1"/>
    <xf numFmtId="0" fontId="7" fillId="0" borderId="1" xfId="0" applyFont="1" applyBorder="1" applyAlignment="1">
      <alignment horizontal="left" wrapText="1"/>
    </xf>
    <xf numFmtId="0" fontId="7" fillId="0" borderId="48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52" xfId="0" applyFont="1" applyBorder="1" applyAlignment="1">
      <alignment vertical="top" wrapText="1"/>
    </xf>
    <xf numFmtId="0" fontId="7" fillId="0" borderId="56" xfId="0" applyFont="1" applyBorder="1" applyAlignment="1">
      <alignment vertical="top" wrapText="1"/>
    </xf>
    <xf numFmtId="0" fontId="7" fillId="0" borderId="56" xfId="0" applyFont="1" applyBorder="1" applyAlignment="1">
      <alignment horizontal="center" vertical="top" wrapText="1"/>
    </xf>
    <xf numFmtId="0" fontId="7" fillId="0" borderId="60" xfId="0" applyFont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7" fillId="0" borderId="54" xfId="0" applyFont="1" applyBorder="1" applyAlignment="1">
      <alignment vertical="top" wrapText="1"/>
    </xf>
    <xf numFmtId="0" fontId="7" fillId="0" borderId="64" xfId="0" applyFont="1" applyBorder="1" applyAlignment="1">
      <alignment vertical="top" wrapText="1"/>
    </xf>
    <xf numFmtId="2" fontId="7" fillId="0" borderId="56" xfId="0" applyNumberFormat="1" applyFont="1" applyBorder="1" applyAlignment="1">
      <alignment vertical="top" wrapText="1"/>
    </xf>
    <xf numFmtId="165" fontId="7" fillId="0" borderId="65" xfId="0" applyNumberFormat="1" applyFont="1" applyBorder="1" applyAlignment="1">
      <alignment vertical="top" wrapText="1"/>
    </xf>
    <xf numFmtId="165" fontId="7" fillId="0" borderId="1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1" fontId="7" fillId="0" borderId="56" xfId="0" applyNumberFormat="1" applyFont="1" applyBorder="1" applyAlignment="1">
      <alignment vertical="top" wrapText="1"/>
    </xf>
    <xf numFmtId="166" fontId="7" fillId="0" borderId="56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53" xfId="0" applyFont="1" applyBorder="1" applyAlignment="1">
      <alignment vertical="top" wrapText="1"/>
    </xf>
    <xf numFmtId="0" fontId="7" fillId="0" borderId="66" xfId="0" applyFont="1" applyBorder="1" applyAlignment="1">
      <alignment vertical="top" wrapText="1"/>
    </xf>
    <xf numFmtId="2" fontId="7" fillId="0" borderId="52" xfId="0" applyNumberFormat="1" applyFont="1" applyBorder="1" applyAlignment="1">
      <alignment vertical="top" wrapText="1"/>
    </xf>
    <xf numFmtId="0" fontId="7" fillId="0" borderId="67" xfId="0" applyFont="1" applyBorder="1" applyAlignment="1">
      <alignment vertical="top" wrapText="1"/>
    </xf>
    <xf numFmtId="0" fontId="7" fillId="0" borderId="68" xfId="0" applyFont="1" applyBorder="1" applyAlignment="1">
      <alignment vertical="top" wrapText="1"/>
    </xf>
    <xf numFmtId="0" fontId="7" fillId="0" borderId="69" xfId="0" applyFont="1" applyBorder="1" applyAlignment="1">
      <alignment vertical="top" wrapText="1"/>
    </xf>
    <xf numFmtId="166" fontId="7" fillId="0" borderId="69" xfId="0" applyNumberFormat="1" applyFont="1" applyBorder="1" applyAlignment="1">
      <alignment vertical="top" wrapText="1"/>
    </xf>
    <xf numFmtId="2" fontId="7" fillId="0" borderId="69" xfId="0" applyNumberFormat="1" applyFont="1" applyBorder="1" applyAlignment="1">
      <alignment vertical="top" wrapText="1"/>
    </xf>
    <xf numFmtId="1" fontId="7" fillId="0" borderId="1" xfId="0" applyNumberFormat="1" applyFont="1" applyBorder="1" applyAlignment="1">
      <alignment vertical="top" wrapText="1"/>
    </xf>
    <xf numFmtId="0" fontId="10" fillId="0" borderId="64" xfId="0" applyFont="1" applyBorder="1" applyAlignment="1">
      <alignment vertical="top" wrapText="1"/>
    </xf>
    <xf numFmtId="0" fontId="10" fillId="0" borderId="56" xfId="0" applyFont="1" applyBorder="1" applyAlignment="1">
      <alignment vertical="top" wrapText="1"/>
    </xf>
    <xf numFmtId="2" fontId="10" fillId="0" borderId="56" xfId="0" applyNumberFormat="1" applyFont="1" applyBorder="1" applyAlignment="1">
      <alignment vertical="top" wrapText="1"/>
    </xf>
    <xf numFmtId="1" fontId="7" fillId="0" borderId="69" xfId="0" applyNumberFormat="1" applyFont="1" applyBorder="1" applyAlignment="1">
      <alignment vertical="top" wrapText="1"/>
    </xf>
    <xf numFmtId="2" fontId="7" fillId="0" borderId="65" xfId="0" applyNumberFormat="1" applyFont="1" applyBorder="1" applyAlignment="1">
      <alignment vertical="top" wrapText="1"/>
    </xf>
    <xf numFmtId="0" fontId="7" fillId="0" borderId="73" xfId="0" applyFont="1" applyBorder="1" applyAlignment="1">
      <alignment vertical="top" wrapText="1"/>
    </xf>
    <xf numFmtId="0" fontId="10" fillId="0" borderId="66" xfId="0" applyFont="1" applyBorder="1" applyAlignment="1">
      <alignment vertical="top" wrapText="1"/>
    </xf>
    <xf numFmtId="0" fontId="10" fillId="0" borderId="52" xfId="0" applyFont="1" applyBorder="1" applyAlignment="1">
      <alignment vertical="top" wrapText="1"/>
    </xf>
    <xf numFmtId="1" fontId="10" fillId="0" borderId="52" xfId="0" applyNumberFormat="1" applyFont="1" applyBorder="1" applyAlignment="1">
      <alignment vertical="top" wrapText="1"/>
    </xf>
    <xf numFmtId="0" fontId="7" fillId="0" borderId="76" xfId="0" applyFont="1" applyBorder="1" applyAlignment="1">
      <alignment vertical="top" wrapText="1"/>
    </xf>
    <xf numFmtId="0" fontId="10" fillId="0" borderId="76" xfId="0" applyFont="1" applyBorder="1" applyAlignment="1">
      <alignment vertical="top" wrapText="1"/>
    </xf>
    <xf numFmtId="166" fontId="10" fillId="0" borderId="52" xfId="0" applyNumberFormat="1" applyFont="1" applyBorder="1" applyAlignment="1">
      <alignment vertical="top" wrapText="1"/>
    </xf>
    <xf numFmtId="165" fontId="10" fillId="0" borderId="77" xfId="0" applyNumberFormat="1" applyFont="1" applyBorder="1" applyAlignment="1">
      <alignment vertical="top" wrapText="1"/>
    </xf>
    <xf numFmtId="0" fontId="7" fillId="0" borderId="75" xfId="0" applyFont="1" applyBorder="1" applyAlignment="1">
      <alignment vertical="top" wrapText="1"/>
    </xf>
    <xf numFmtId="2" fontId="0" fillId="0" borderId="1" xfId="0" applyNumberFormat="1" applyBorder="1"/>
    <xf numFmtId="0" fontId="10" fillId="0" borderId="60" xfId="0" applyFont="1" applyBorder="1" applyAlignment="1">
      <alignment horizontal="center" vertical="top" wrapText="1"/>
    </xf>
    <xf numFmtId="0" fontId="10" fillId="0" borderId="60" xfId="0" applyFont="1" applyBorder="1" applyAlignment="1">
      <alignment vertical="top" wrapText="1"/>
    </xf>
    <xf numFmtId="166" fontId="10" fillId="0" borderId="56" xfId="0" applyNumberFormat="1" applyFont="1" applyBorder="1" applyAlignment="1">
      <alignment vertical="top" wrapText="1"/>
    </xf>
    <xf numFmtId="0" fontId="10" fillId="0" borderId="51" xfId="0" applyFont="1" applyBorder="1" applyAlignment="1">
      <alignment vertical="top" wrapText="1"/>
    </xf>
    <xf numFmtId="1" fontId="10" fillId="0" borderId="56" xfId="0" applyNumberFormat="1" applyFont="1" applyBorder="1" applyAlignment="1">
      <alignment vertical="top" wrapText="1"/>
    </xf>
    <xf numFmtId="0" fontId="10" fillId="0" borderId="78" xfId="0" applyFont="1" applyBorder="1" applyAlignment="1">
      <alignment vertical="top" wrapText="1"/>
    </xf>
    <xf numFmtId="0" fontId="10" fillId="0" borderId="69" xfId="0" applyFont="1" applyBorder="1" applyAlignment="1">
      <alignment vertical="top" wrapText="1"/>
    </xf>
    <xf numFmtId="1" fontId="10" fillId="0" borderId="75" xfId="0" applyNumberFormat="1" applyFont="1" applyBorder="1" applyAlignment="1">
      <alignment vertical="top" wrapText="1"/>
    </xf>
    <xf numFmtId="0" fontId="7" fillId="0" borderId="60" xfId="0" applyFont="1" applyBorder="1" applyAlignment="1">
      <alignment vertical="top" wrapText="1"/>
    </xf>
    <xf numFmtId="0" fontId="7" fillId="0" borderId="79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1" fillId="0" borderId="76" xfId="0" applyFont="1" applyBorder="1" applyAlignment="1">
      <alignment horizontal="center" wrapText="1"/>
    </xf>
    <xf numFmtId="0" fontId="11" fillId="0" borderId="75" xfId="0" applyFont="1" applyBorder="1" applyAlignment="1">
      <alignment horizontal="center" wrapText="1"/>
    </xf>
    <xf numFmtId="1" fontId="7" fillId="0" borderId="56" xfId="0" applyNumberFormat="1" applyFont="1" applyBorder="1" applyAlignment="1">
      <alignment horizontal="center" vertical="top" wrapText="1"/>
    </xf>
    <xf numFmtId="0" fontId="12" fillId="0" borderId="56" xfId="1" applyFont="1" applyBorder="1" applyAlignment="1" applyProtection="1">
      <alignment vertical="top" wrapText="1"/>
    </xf>
    <xf numFmtId="0" fontId="7" fillId="0" borderId="56" xfId="0" applyFont="1" applyBorder="1" applyAlignment="1">
      <alignment horizontal="right" vertical="top" wrapText="1"/>
    </xf>
    <xf numFmtId="0" fontId="7" fillId="0" borderId="80" xfId="0" applyFont="1" applyBorder="1" applyAlignment="1">
      <alignment horizontal="center" vertical="top" wrapText="1"/>
    </xf>
    <xf numFmtId="0" fontId="7" fillId="0" borderId="59" xfId="0" applyFont="1" applyBorder="1" applyAlignment="1">
      <alignment horizontal="center" vertical="top" wrapText="1"/>
    </xf>
    <xf numFmtId="49" fontId="13" fillId="3" borderId="79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0" fontId="7" fillId="4" borderId="76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left" wrapText="1"/>
    </xf>
    <xf numFmtId="0" fontId="8" fillId="0" borderId="76" xfId="0" applyFont="1" applyBorder="1" applyAlignment="1">
      <alignment horizontal="justify" vertical="top" wrapText="1"/>
    </xf>
    <xf numFmtId="0" fontId="8" fillId="0" borderId="81" xfId="0" applyFont="1" applyBorder="1" applyAlignment="1">
      <alignment horizontal="justify" vertical="top" wrapText="1"/>
    </xf>
    <xf numFmtId="0" fontId="7" fillId="0" borderId="81" xfId="0" applyFont="1" applyBorder="1" applyAlignment="1">
      <alignment horizontal="justify" vertical="top" wrapText="1"/>
    </xf>
    <xf numFmtId="0" fontId="7" fillId="0" borderId="67" xfId="0" applyFont="1" applyBorder="1" applyAlignment="1">
      <alignment horizontal="justify" vertical="top" wrapText="1"/>
    </xf>
    <xf numFmtId="0" fontId="14" fillId="0" borderId="79" xfId="0" applyFont="1" applyBorder="1" applyAlignment="1">
      <alignment vertical="top" wrapText="1"/>
    </xf>
    <xf numFmtId="0" fontId="7" fillId="3" borderId="82" xfId="0" applyFont="1" applyFill="1" applyBorder="1"/>
    <xf numFmtId="0" fontId="7" fillId="0" borderId="10" xfId="0" applyFont="1" applyBorder="1"/>
    <xf numFmtId="0" fontId="7" fillId="0" borderId="51" xfId="0" applyFont="1" applyBorder="1" applyAlignment="1">
      <alignment horizontal="center" vertical="top" wrapText="1"/>
    </xf>
    <xf numFmtId="0" fontId="7" fillId="0" borderId="79" xfId="0" applyFont="1" applyBorder="1" applyAlignment="1">
      <alignment wrapText="1"/>
    </xf>
    <xf numFmtId="0" fontId="7" fillId="0" borderId="79" xfId="0" applyFont="1" applyBorder="1"/>
    <xf numFmtId="0" fontId="7" fillId="0" borderId="79" xfId="0" applyFont="1" applyBorder="1" applyAlignment="1">
      <alignment horizontal="justify" vertical="top" wrapText="1"/>
    </xf>
    <xf numFmtId="0" fontId="8" fillId="0" borderId="79" xfId="0" applyFont="1" applyBorder="1" applyAlignment="1">
      <alignment wrapText="1"/>
    </xf>
    <xf numFmtId="0" fontId="10" fillId="0" borderId="76" xfId="0" applyFont="1" applyBorder="1" applyAlignment="1">
      <alignment horizontal="left" wrapText="1"/>
    </xf>
    <xf numFmtId="0" fontId="10" fillId="0" borderId="76" xfId="0" applyFont="1" applyBorder="1"/>
    <xf numFmtId="0" fontId="7" fillId="0" borderId="79" xfId="0" applyFont="1" applyBorder="1" applyAlignment="1">
      <alignment horizontal="center" vertical="top" wrapText="1"/>
    </xf>
    <xf numFmtId="0" fontId="7" fillId="0" borderId="79" xfId="0" applyFont="1" applyBorder="1" applyAlignment="1">
      <alignment horizontal="left" vertical="top" wrapText="1"/>
    </xf>
    <xf numFmtId="0" fontId="7" fillId="0" borderId="4" xfId="0" applyFont="1" applyBorder="1"/>
    <xf numFmtId="0" fontId="7" fillId="0" borderId="83" xfId="0" applyFont="1" applyBorder="1" applyAlignment="1">
      <alignment vertical="top" wrapText="1"/>
    </xf>
    <xf numFmtId="0" fontId="7" fillId="0" borderId="76" xfId="0" applyFont="1" applyBorder="1"/>
    <xf numFmtId="0" fontId="7" fillId="0" borderId="84" xfId="0" applyFont="1" applyBorder="1" applyAlignment="1">
      <alignment vertical="top" wrapText="1"/>
    </xf>
    <xf numFmtId="0" fontId="7" fillId="0" borderId="85" xfId="0" applyFont="1" applyBorder="1"/>
    <xf numFmtId="0" fontId="7" fillId="0" borderId="81" xfId="0" applyFont="1" applyBorder="1" applyAlignment="1">
      <alignment vertical="top" wrapText="1"/>
    </xf>
    <xf numFmtId="0" fontId="12" fillId="0" borderId="1" xfId="1" applyFont="1" applyBorder="1" applyAlignment="1" applyProtection="1"/>
    <xf numFmtId="166" fontId="7" fillId="0" borderId="1" xfId="0" applyNumberFormat="1" applyFont="1" applyBorder="1"/>
    <xf numFmtId="1" fontId="7" fillId="0" borderId="1" xfId="0" applyNumberFormat="1" applyFont="1" applyBorder="1"/>
    <xf numFmtId="49" fontId="2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left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25" xfId="0" applyBorder="1"/>
    <xf numFmtId="0" fontId="0" fillId="0" borderId="1" xfId="0" applyBorder="1"/>
    <xf numFmtId="0" fontId="0" fillId="0" borderId="26" xfId="0" applyBorder="1"/>
    <xf numFmtId="0" fontId="0" fillId="0" borderId="2" xfId="0" applyBorder="1"/>
    <xf numFmtId="0" fontId="0" fillId="0" borderId="27" xfId="0" applyBorder="1"/>
    <xf numFmtId="0" fontId="1" fillId="2" borderId="9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46" xfId="0" applyBorder="1"/>
    <xf numFmtId="0" fontId="0" fillId="0" borderId="15" xfId="0" applyBorder="1"/>
    <xf numFmtId="0" fontId="0" fillId="0" borderId="11" xfId="0" applyBorder="1"/>
    <xf numFmtId="0" fontId="0" fillId="0" borderId="12" xfId="0" applyBorder="1"/>
    <xf numFmtId="0" fontId="1" fillId="2" borderId="1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left" wrapText="1" indent="1"/>
    </xf>
    <xf numFmtId="0" fontId="0" fillId="0" borderId="45" xfId="0" applyBorder="1"/>
    <xf numFmtId="49" fontId="1" fillId="2" borderId="19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left" wrapText="1" inden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0" xfId="0" applyNumberFormat="1" applyFont="1" applyFill="1" applyBorder="1" applyAlignment="1">
      <alignment horizontal="center" vertical="top"/>
    </xf>
    <xf numFmtId="49" fontId="1" fillId="2" borderId="28" xfId="0" applyNumberFormat="1" applyFont="1" applyFill="1" applyBorder="1" applyAlignment="1">
      <alignment horizontal="center" vertical="top"/>
    </xf>
    <xf numFmtId="0" fontId="0" fillId="0" borderId="29" xfId="0" applyBorder="1"/>
    <xf numFmtId="0" fontId="0" fillId="0" borderId="30" xfId="0" applyBorder="1"/>
    <xf numFmtId="49" fontId="5" fillId="2" borderId="11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left"/>
    </xf>
    <xf numFmtId="49" fontId="5" fillId="2" borderId="16" xfId="0" applyNumberFormat="1" applyFont="1" applyFill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0" fontId="1" fillId="2" borderId="36" xfId="0" applyNumberFormat="1" applyFont="1" applyFill="1" applyBorder="1" applyAlignment="1">
      <alignment horizontal="right"/>
    </xf>
    <xf numFmtId="0" fontId="1" fillId="2" borderId="38" xfId="0" applyNumberFormat="1" applyFont="1" applyFill="1" applyBorder="1" applyAlignment="1">
      <alignment horizontal="center"/>
    </xf>
    <xf numFmtId="0" fontId="0" fillId="0" borderId="39" xfId="0" applyBorder="1"/>
    <xf numFmtId="0" fontId="3" fillId="2" borderId="40" xfId="0" applyNumberFormat="1" applyFont="1" applyFill="1" applyBorder="1" applyAlignment="1">
      <alignment horizontal="center" vertical="top"/>
    </xf>
    <xf numFmtId="0" fontId="0" fillId="0" borderId="41" xfId="0" applyBorder="1"/>
    <xf numFmtId="0" fontId="9" fillId="0" borderId="50" xfId="0" applyFont="1" applyBorder="1" applyAlignment="1">
      <alignment horizontal="center" wrapText="1"/>
    </xf>
    <xf numFmtId="0" fontId="10" fillId="0" borderId="67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7" fillId="0" borderId="47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60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1" applyFont="1" applyBorder="1" applyAlignment="1" applyProtection="1">
      <alignment horizontal="center" wrapText="1"/>
    </xf>
    <xf numFmtId="0" fontId="11" fillId="0" borderId="67" xfId="0" applyFont="1" applyBorder="1" applyAlignment="1">
      <alignment horizontal="center" wrapText="1"/>
    </xf>
    <xf numFmtId="0" fontId="11" fillId="0" borderId="75" xfId="0" applyFont="1" applyBorder="1" applyAlignment="1">
      <alignment horizontal="center" wrapText="1"/>
    </xf>
    <xf numFmtId="0" fontId="11" fillId="0" borderId="74" xfId="0" applyFont="1" applyBorder="1" applyAlignment="1">
      <alignment horizontal="center" wrapText="1"/>
    </xf>
    <xf numFmtId="0" fontId="7" fillId="0" borderId="50" xfId="0" applyFont="1" applyBorder="1" applyAlignment="1">
      <alignment horizontal="center"/>
    </xf>
    <xf numFmtId="0" fontId="10" fillId="0" borderId="57" xfId="0" applyFont="1" applyBorder="1" applyAlignment="1">
      <alignment horizontal="center" vertical="top" wrapText="1"/>
    </xf>
    <xf numFmtId="0" fontId="10" fillId="0" borderId="58" xfId="0" applyFont="1" applyBorder="1" applyAlignment="1">
      <alignment horizontal="center" vertical="top" wrapText="1"/>
    </xf>
    <xf numFmtId="0" fontId="10" fillId="0" borderId="59" xfId="0" applyFont="1" applyBorder="1" applyAlignment="1">
      <alignment horizontal="center" vertical="top" wrapText="1"/>
    </xf>
    <xf numFmtId="0" fontId="10" fillId="0" borderId="67" xfId="0" applyFont="1" applyBorder="1" applyAlignment="1">
      <alignment horizontal="right" vertical="top" wrapText="1"/>
    </xf>
    <xf numFmtId="0" fontId="10" fillId="0" borderId="75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wrapText="1"/>
    </xf>
    <xf numFmtId="0" fontId="10" fillId="0" borderId="61" xfId="0" applyFont="1" applyBorder="1" applyAlignment="1">
      <alignment horizontal="center" vertical="top" wrapText="1"/>
    </xf>
    <xf numFmtId="0" fontId="10" fillId="0" borderId="62" xfId="0" applyFont="1" applyBorder="1" applyAlignment="1">
      <alignment horizontal="center" vertical="top" wrapText="1"/>
    </xf>
    <xf numFmtId="0" fontId="10" fillId="0" borderId="63" xfId="0" applyFont="1" applyBorder="1" applyAlignment="1">
      <alignment horizontal="center" vertical="top" wrapText="1"/>
    </xf>
    <xf numFmtId="0" fontId="10" fillId="0" borderId="70" xfId="0" applyFont="1" applyBorder="1" applyAlignment="1">
      <alignment horizontal="center" vertical="top" wrapText="1"/>
    </xf>
    <xf numFmtId="0" fontId="10" fillId="0" borderId="71" xfId="0" applyFont="1" applyBorder="1" applyAlignment="1">
      <alignment horizontal="center" vertical="top" wrapText="1"/>
    </xf>
    <xf numFmtId="0" fontId="10" fillId="0" borderId="72" xfId="0" applyFont="1" applyBorder="1" applyAlignment="1">
      <alignment horizontal="center" vertical="top" wrapText="1"/>
    </xf>
    <xf numFmtId="0" fontId="10" fillId="0" borderId="67" xfId="0" applyFont="1" applyBorder="1" applyAlignment="1">
      <alignment horizontal="center" vertical="top" wrapText="1"/>
    </xf>
    <xf numFmtId="0" fontId="10" fillId="0" borderId="74" xfId="0" applyFont="1" applyBorder="1" applyAlignment="1">
      <alignment horizontal="center" vertical="top" wrapText="1"/>
    </xf>
    <xf numFmtId="0" fontId="10" fillId="0" borderId="75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top" wrapText="1"/>
    </xf>
    <xf numFmtId="0" fontId="7" fillId="0" borderId="57" xfId="0" applyFont="1" applyBorder="1" applyAlignment="1">
      <alignment horizontal="center" vertical="top" wrapText="1"/>
    </xf>
    <xf numFmtId="0" fontId="7" fillId="0" borderId="58" xfId="0" applyFont="1" applyBorder="1" applyAlignment="1">
      <alignment horizontal="center" vertical="top" wrapText="1"/>
    </xf>
    <xf numFmtId="0" fontId="7" fillId="0" borderId="59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447674</xdr:colOff>
      <xdr:row>0</xdr:row>
      <xdr:rowOff>0</xdr:rowOff>
    </xdr:from>
    <xdr:to>
      <xdr:col>14</xdr:col>
      <xdr:colOff>761999</xdr:colOff>
      <xdr:row>52</xdr:row>
      <xdr:rowOff>28575</xdr:rowOff>
    </xdr:to>
    <xdr:pic>
      <xdr:nvPicPr>
        <xdr:cNvPr id="3" name="Рисунок 1" descr="20200217_1308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5799" y="0"/>
          <a:ext cx="9934575" cy="65341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61</xdr:col>
      <xdr:colOff>19050</xdr:colOff>
      <xdr:row>28</xdr:row>
      <xdr:rowOff>97746</xdr:rowOff>
    </xdr:from>
    <xdr:to>
      <xdr:col>76</xdr:col>
      <xdr:colOff>19050</xdr:colOff>
      <xdr:row>33</xdr:row>
      <xdr:rowOff>9526</xdr:rowOff>
    </xdr:to>
    <xdr:pic>
      <xdr:nvPicPr>
        <xdr:cNvPr id="2" name="Рисунок 1" descr="20200213_14114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7936821"/>
          <a:ext cx="857250" cy="769030"/>
        </a:xfrm>
        <a:prstGeom prst="rect">
          <a:avLst/>
        </a:prstGeom>
        <a:effectLst>
          <a:outerShdw blurRad="330200" dist="50800" dir="5400000" sx="96000" sy="96000" algn="ctr" rotWithShape="0">
            <a:srgbClr val="000000">
              <a:alpha val="0"/>
            </a:srgbClr>
          </a:outerShdw>
          <a:softEdge rad="6350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base.garant.ru/12143845/" TargetMode="External"/><Relationship Id="rId2" Type="http://schemas.openxmlformats.org/officeDocument/2006/relationships/hyperlink" Target="http://base.garant.ru/12179125/" TargetMode="External"/><Relationship Id="rId1" Type="http://schemas.openxmlformats.org/officeDocument/2006/relationships/hyperlink" Target="http://base.garant.ru/12179125/" TargetMode="External"/><Relationship Id="rId5" Type="http://schemas.openxmlformats.org/officeDocument/2006/relationships/hyperlink" Target="http://base.garant.ru/12179125/" TargetMode="External"/><Relationship Id="rId4" Type="http://schemas.openxmlformats.org/officeDocument/2006/relationships/hyperlink" Target="http://base.garant.ru/1217912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2:O176"/>
  <sheetViews>
    <sheetView tabSelected="1" topLeftCell="C1" workbookViewId="0">
      <selection activeCell="C44" sqref="A31:XFD44"/>
    </sheetView>
  </sheetViews>
  <sheetFormatPr defaultRowHeight="10.15" customHeight="1"/>
  <cols>
    <col min="1" max="1" width="60.7109375" customWidth="1"/>
    <col min="2" max="2" width="8.7109375" customWidth="1"/>
    <col min="3" max="3" width="11.7109375" customWidth="1"/>
    <col min="4" max="11" width="10.7109375" customWidth="1"/>
    <col min="12" max="15" width="12.7109375" customWidth="1"/>
  </cols>
  <sheetData>
    <row r="52" spans="1:15" ht="15"/>
    <row r="53" spans="1:15" ht="15">
      <c r="N53" s="161" t="s">
        <v>0</v>
      </c>
      <c r="O53" s="161"/>
    </row>
    <row r="54" spans="1:15" ht="15">
      <c r="N54" s="162" t="s">
        <v>257</v>
      </c>
      <c r="O54" s="162"/>
    </row>
    <row r="55" spans="1:15" ht="16.899999999999999" customHeight="1">
      <c r="N55" s="158" t="s">
        <v>1</v>
      </c>
      <c r="O55" s="158"/>
    </row>
    <row r="56" spans="1:15" ht="19.7" customHeight="1">
      <c r="N56" s="157" t="s">
        <v>5</v>
      </c>
      <c r="O56" s="157"/>
    </row>
    <row r="57" spans="1:15" ht="15" customHeight="1">
      <c r="N57" s="158" t="s">
        <v>2</v>
      </c>
      <c r="O57" s="158"/>
    </row>
    <row r="58" spans="1:15" ht="19.7" customHeight="1">
      <c r="N58" s="160" t="s">
        <v>258</v>
      </c>
      <c r="O58" s="160"/>
    </row>
    <row r="59" spans="1:15" ht="15">
      <c r="N59" s="2" t="s">
        <v>3</v>
      </c>
      <c r="O59" s="3" t="s">
        <v>4</v>
      </c>
    </row>
    <row r="60" spans="1:15" ht="15">
      <c r="N60" s="159" t="s">
        <v>259</v>
      </c>
      <c r="O60" s="159"/>
    </row>
    <row r="61" spans="1:15" ht="15"/>
    <row r="62" spans="1:15" ht="12.6" customHeight="1">
      <c r="A62" s="166" t="s">
        <v>49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4"/>
    </row>
    <row r="63" spans="1:15" ht="12.6" customHeight="1">
      <c r="A63" s="166" t="s">
        <v>50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4" t="s">
        <v>6</v>
      </c>
    </row>
    <row r="64" spans="1:15" ht="15">
      <c r="O64" s="165"/>
    </row>
    <row r="65" spans="1:15" ht="11.25" customHeight="1">
      <c r="B65" s="167" t="s">
        <v>260</v>
      </c>
      <c r="C65" s="167"/>
      <c r="D65" s="167"/>
      <c r="N65" s="56" t="s">
        <v>7</v>
      </c>
      <c r="O65" s="6" t="s">
        <v>261</v>
      </c>
    </row>
    <row r="66" spans="1:15" ht="11.25" customHeight="1">
      <c r="A66" s="1" t="s">
        <v>8</v>
      </c>
      <c r="N66" s="5" t="s">
        <v>9</v>
      </c>
      <c r="O66" s="7" t="s">
        <v>52</v>
      </c>
    </row>
    <row r="67" spans="1:15" ht="11.25" customHeight="1">
      <c r="A67" s="1" t="s">
        <v>10</v>
      </c>
      <c r="B67" s="163" t="s">
        <v>5</v>
      </c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N67" s="5" t="s">
        <v>11</v>
      </c>
      <c r="O67" s="7" t="s">
        <v>53</v>
      </c>
    </row>
    <row r="68" spans="1:15" ht="11.25" customHeight="1">
      <c r="N68" s="5" t="s">
        <v>9</v>
      </c>
      <c r="O68" s="7" t="s">
        <v>54</v>
      </c>
    </row>
    <row r="69" spans="1:15" ht="11.25" customHeight="1">
      <c r="N69" s="5" t="s">
        <v>12</v>
      </c>
      <c r="O69" s="7" t="s">
        <v>55</v>
      </c>
    </row>
    <row r="70" spans="1:15" ht="11.25" customHeight="1">
      <c r="A70" s="1" t="s">
        <v>13</v>
      </c>
      <c r="B70" s="163" t="s">
        <v>51</v>
      </c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N70" s="5" t="s">
        <v>14</v>
      </c>
      <c r="O70" s="7" t="s">
        <v>56</v>
      </c>
    </row>
    <row r="71" spans="1:15" ht="11.25" customHeight="1">
      <c r="A71" s="1" t="s">
        <v>15</v>
      </c>
      <c r="N71" s="5" t="s">
        <v>16</v>
      </c>
      <c r="O71" s="8" t="s">
        <v>17</v>
      </c>
    </row>
    <row r="72" spans="1:15" ht="15"/>
    <row r="73" spans="1:15" ht="15">
      <c r="A73" s="171" t="s">
        <v>18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</row>
    <row r="74" spans="1:15" ht="15"/>
    <row r="75" spans="1:15" ht="13.15" customHeight="1">
      <c r="A75" s="172" t="s">
        <v>19</v>
      </c>
      <c r="B75" s="175" t="s">
        <v>20</v>
      </c>
      <c r="C75" s="175" t="s">
        <v>21</v>
      </c>
      <c r="D75" s="175" t="s">
        <v>22</v>
      </c>
      <c r="E75" s="175" t="s">
        <v>23</v>
      </c>
      <c r="F75" s="175" t="s">
        <v>24</v>
      </c>
      <c r="G75" s="175" t="s">
        <v>25</v>
      </c>
      <c r="H75" s="175" t="s">
        <v>26</v>
      </c>
      <c r="I75" s="175" t="s">
        <v>60</v>
      </c>
      <c r="J75" s="175" t="s">
        <v>27</v>
      </c>
      <c r="K75" s="175" t="s">
        <v>28</v>
      </c>
      <c r="L75" s="168" t="s">
        <v>29</v>
      </c>
      <c r="M75" s="169"/>
      <c r="N75" s="169"/>
      <c r="O75" s="170"/>
    </row>
    <row r="76" spans="1:15" ht="21.6" customHeight="1">
      <c r="A76" s="173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9" t="s">
        <v>57</v>
      </c>
      <c r="M76" s="9" t="s">
        <v>58</v>
      </c>
      <c r="N76" s="9" t="s">
        <v>59</v>
      </c>
      <c r="O76" s="178" t="s">
        <v>30</v>
      </c>
    </row>
    <row r="77" spans="1:15" ht="33.75" customHeight="1">
      <c r="A77" s="174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0" t="s">
        <v>31</v>
      </c>
      <c r="M77" s="10" t="s">
        <v>32</v>
      </c>
      <c r="N77" s="10" t="s">
        <v>33</v>
      </c>
      <c r="O77" s="179"/>
    </row>
    <row r="78" spans="1:15" ht="11.25" customHeight="1">
      <c r="A78" s="11" t="s">
        <v>34</v>
      </c>
      <c r="B78" s="12" t="s">
        <v>35</v>
      </c>
      <c r="C78" s="12" t="s">
        <v>36</v>
      </c>
      <c r="D78" s="12" t="s">
        <v>37</v>
      </c>
      <c r="E78" s="12" t="s">
        <v>38</v>
      </c>
      <c r="F78" s="12" t="s">
        <v>39</v>
      </c>
      <c r="G78" s="12" t="s">
        <v>40</v>
      </c>
      <c r="H78" s="12" t="s">
        <v>41</v>
      </c>
      <c r="I78" s="12" t="s">
        <v>42</v>
      </c>
      <c r="J78" s="12" t="s">
        <v>43</v>
      </c>
      <c r="K78" s="12" t="s">
        <v>61</v>
      </c>
      <c r="L78" s="12" t="s">
        <v>62</v>
      </c>
      <c r="M78" s="12" t="s">
        <v>63</v>
      </c>
      <c r="N78" s="12" t="s">
        <v>64</v>
      </c>
      <c r="O78" s="13" t="s">
        <v>65</v>
      </c>
    </row>
    <row r="79" spans="1:15" ht="11.25" customHeight="1">
      <c r="A79" s="14" t="s">
        <v>44</v>
      </c>
      <c r="B79" s="15" t="s">
        <v>45</v>
      </c>
      <c r="C79" s="16" t="s">
        <v>46</v>
      </c>
      <c r="D79" s="16" t="s">
        <v>46</v>
      </c>
      <c r="E79" s="16" t="s">
        <v>46</v>
      </c>
      <c r="F79" s="16" t="s">
        <v>46</v>
      </c>
      <c r="G79" s="16" t="s">
        <v>46</v>
      </c>
      <c r="H79" s="16" t="s">
        <v>46</v>
      </c>
      <c r="I79" s="16" t="s">
        <v>46</v>
      </c>
      <c r="J79" s="16" t="s">
        <v>46</v>
      </c>
      <c r="K79" s="16" t="s">
        <v>46</v>
      </c>
      <c r="L79" s="17">
        <v>0</v>
      </c>
      <c r="M79" s="17">
        <v>0</v>
      </c>
      <c r="N79" s="17">
        <v>0</v>
      </c>
      <c r="O79" s="18"/>
    </row>
    <row r="80" spans="1:15" ht="11.25" customHeight="1">
      <c r="A80" s="14" t="s">
        <v>47</v>
      </c>
      <c r="B80" s="19" t="s">
        <v>48</v>
      </c>
      <c r="C80" s="20" t="s">
        <v>46</v>
      </c>
      <c r="D80" s="20" t="s">
        <v>46</v>
      </c>
      <c r="E80" s="20" t="s">
        <v>46</v>
      </c>
      <c r="F80" s="20" t="s">
        <v>46</v>
      </c>
      <c r="G80" s="20" t="s">
        <v>46</v>
      </c>
      <c r="H80" s="20" t="s">
        <v>46</v>
      </c>
      <c r="I80" s="20" t="s">
        <v>46</v>
      </c>
      <c r="J80" s="20" t="s">
        <v>46</v>
      </c>
      <c r="K80" s="20" t="s">
        <v>46</v>
      </c>
      <c r="L80" s="21">
        <v>0</v>
      </c>
      <c r="M80" s="21">
        <v>0</v>
      </c>
      <c r="N80" s="21">
        <v>0</v>
      </c>
      <c r="O80" s="22"/>
    </row>
    <row r="81" spans="1:15" ht="22.5" customHeight="1">
      <c r="A81" s="23" t="s">
        <v>69</v>
      </c>
      <c r="B81" s="24" t="s">
        <v>70</v>
      </c>
      <c r="C81" s="25" t="s">
        <v>53</v>
      </c>
      <c r="D81" s="26" t="s">
        <v>71</v>
      </c>
      <c r="E81" s="26" t="s">
        <v>72</v>
      </c>
      <c r="F81" s="26" t="s">
        <v>73</v>
      </c>
      <c r="G81" s="26" t="s">
        <v>74</v>
      </c>
      <c r="H81" s="26" t="s">
        <v>53</v>
      </c>
      <c r="I81" s="26" t="s">
        <v>53</v>
      </c>
      <c r="J81" s="26" t="s">
        <v>75</v>
      </c>
      <c r="K81" s="26" t="s">
        <v>71</v>
      </c>
      <c r="L81" s="21">
        <v>26507</v>
      </c>
      <c r="M81" s="21">
        <v>25972</v>
      </c>
      <c r="N81" s="21">
        <v>24985</v>
      </c>
      <c r="O81" s="22">
        <v>0</v>
      </c>
    </row>
    <row r="82" spans="1:15" ht="22.5" customHeight="1">
      <c r="A82" s="27" t="s">
        <v>76</v>
      </c>
      <c r="B82" s="28" t="s">
        <v>77</v>
      </c>
      <c r="C82" s="29" t="s">
        <v>78</v>
      </c>
      <c r="D82" s="30" t="s">
        <v>71</v>
      </c>
      <c r="E82" s="30" t="s">
        <v>72</v>
      </c>
      <c r="F82" s="30" t="s">
        <v>73</v>
      </c>
      <c r="G82" s="30" t="s">
        <v>74</v>
      </c>
      <c r="H82" s="30" t="s">
        <v>53</v>
      </c>
      <c r="I82" s="30" t="s">
        <v>78</v>
      </c>
      <c r="J82" s="30" t="s">
        <v>75</v>
      </c>
      <c r="K82" s="30" t="s">
        <v>71</v>
      </c>
      <c r="L82" s="31">
        <v>26235</v>
      </c>
      <c r="M82" s="31">
        <v>25700</v>
      </c>
      <c r="N82" s="31">
        <v>24713</v>
      </c>
      <c r="O82" s="32">
        <v>0</v>
      </c>
    </row>
    <row r="83" spans="1:15" ht="11.1" customHeight="1">
      <c r="A83" s="33" t="s">
        <v>79</v>
      </c>
      <c r="B83" s="34"/>
      <c r="C83" s="35"/>
      <c r="D83" s="36"/>
      <c r="E83" s="36"/>
      <c r="F83" s="36"/>
      <c r="G83" s="36"/>
      <c r="H83" s="36"/>
      <c r="I83" s="36"/>
      <c r="J83" s="36"/>
      <c r="K83" s="36"/>
      <c r="L83" s="37"/>
      <c r="M83" s="37"/>
      <c r="N83" s="37"/>
      <c r="O83" s="38"/>
    </row>
    <row r="84" spans="1:15" ht="33.75" customHeight="1">
      <c r="A84" s="39" t="s">
        <v>80</v>
      </c>
      <c r="B84" s="28" t="s">
        <v>81</v>
      </c>
      <c r="C84" s="29" t="s">
        <v>78</v>
      </c>
      <c r="D84" s="30" t="s">
        <v>71</v>
      </c>
      <c r="E84" s="30" t="s">
        <v>72</v>
      </c>
      <c r="F84" s="30" t="s">
        <v>73</v>
      </c>
      <c r="G84" s="30" t="s">
        <v>74</v>
      </c>
      <c r="H84" s="30" t="s">
        <v>53</v>
      </c>
      <c r="I84" s="30" t="s">
        <v>78</v>
      </c>
      <c r="J84" s="30" t="s">
        <v>75</v>
      </c>
      <c r="K84" s="30" t="s">
        <v>71</v>
      </c>
      <c r="L84" s="31">
        <v>26235</v>
      </c>
      <c r="M84" s="31">
        <v>25700</v>
      </c>
      <c r="N84" s="31">
        <v>24713</v>
      </c>
      <c r="O84" s="32">
        <v>0</v>
      </c>
    </row>
    <row r="85" spans="1:15" ht="22.5" customHeight="1">
      <c r="A85" s="40" t="s">
        <v>82</v>
      </c>
      <c r="B85" s="41" t="s">
        <v>83</v>
      </c>
      <c r="C85" s="26" t="s">
        <v>84</v>
      </c>
      <c r="D85" s="26" t="s">
        <v>71</v>
      </c>
      <c r="E85" s="26" t="s">
        <v>72</v>
      </c>
      <c r="F85" s="26" t="s">
        <v>73</v>
      </c>
      <c r="G85" s="26" t="s">
        <v>74</v>
      </c>
      <c r="H85" s="26" t="s">
        <v>53</v>
      </c>
      <c r="I85" s="26" t="s">
        <v>84</v>
      </c>
      <c r="J85" s="26" t="s">
        <v>75</v>
      </c>
      <c r="K85" s="26" t="s">
        <v>71</v>
      </c>
      <c r="L85" s="42">
        <v>272</v>
      </c>
      <c r="M85" s="42">
        <v>272</v>
      </c>
      <c r="N85" s="42">
        <v>272</v>
      </c>
      <c r="O85" s="22">
        <v>0</v>
      </c>
    </row>
    <row r="86" spans="1:15" ht="22.5" customHeight="1">
      <c r="A86" s="40" t="s">
        <v>85</v>
      </c>
      <c r="B86" s="41" t="s">
        <v>83</v>
      </c>
      <c r="C86" s="26" t="s">
        <v>84</v>
      </c>
      <c r="D86" s="26" t="s">
        <v>71</v>
      </c>
      <c r="E86" s="26" t="s">
        <v>86</v>
      </c>
      <c r="F86" s="26" t="s">
        <v>87</v>
      </c>
      <c r="G86" s="26" t="s">
        <v>38</v>
      </c>
      <c r="H86" s="26" t="s">
        <v>88</v>
      </c>
      <c r="I86" s="26" t="s">
        <v>84</v>
      </c>
      <c r="J86" s="26" t="s">
        <v>75</v>
      </c>
      <c r="K86" s="26" t="s">
        <v>71</v>
      </c>
      <c r="L86" s="42">
        <v>10</v>
      </c>
      <c r="M86" s="42">
        <v>10</v>
      </c>
      <c r="N86" s="42">
        <v>10</v>
      </c>
      <c r="O86" s="22">
        <v>0</v>
      </c>
    </row>
    <row r="87" spans="1:15" ht="22.5" customHeight="1">
      <c r="A87" s="40" t="s">
        <v>85</v>
      </c>
      <c r="B87" s="41" t="s">
        <v>83</v>
      </c>
      <c r="C87" s="26" t="s">
        <v>84</v>
      </c>
      <c r="D87" s="26" t="s">
        <v>71</v>
      </c>
      <c r="E87" s="26" t="s">
        <v>86</v>
      </c>
      <c r="F87" s="26" t="s">
        <v>89</v>
      </c>
      <c r="G87" s="26" t="s">
        <v>38</v>
      </c>
      <c r="H87" s="26" t="s">
        <v>88</v>
      </c>
      <c r="I87" s="26" t="s">
        <v>84</v>
      </c>
      <c r="J87" s="26" t="s">
        <v>75</v>
      </c>
      <c r="K87" s="26" t="s">
        <v>71</v>
      </c>
      <c r="L87" s="42">
        <v>38</v>
      </c>
      <c r="M87" s="42">
        <v>38</v>
      </c>
      <c r="N87" s="42">
        <v>38</v>
      </c>
      <c r="O87" s="22">
        <v>0</v>
      </c>
    </row>
    <row r="88" spans="1:15" ht="22.5" customHeight="1">
      <c r="A88" s="40" t="s">
        <v>85</v>
      </c>
      <c r="B88" s="41" t="s">
        <v>83</v>
      </c>
      <c r="C88" s="26" t="s">
        <v>84</v>
      </c>
      <c r="D88" s="26" t="s">
        <v>71</v>
      </c>
      <c r="E88" s="26" t="s">
        <v>86</v>
      </c>
      <c r="F88" s="26" t="s">
        <v>90</v>
      </c>
      <c r="G88" s="26" t="s">
        <v>38</v>
      </c>
      <c r="H88" s="26" t="s">
        <v>88</v>
      </c>
      <c r="I88" s="26" t="s">
        <v>84</v>
      </c>
      <c r="J88" s="26" t="s">
        <v>75</v>
      </c>
      <c r="K88" s="26" t="s">
        <v>71</v>
      </c>
      <c r="L88" s="42">
        <v>13</v>
      </c>
      <c r="M88" s="42">
        <v>13</v>
      </c>
      <c r="N88" s="42">
        <v>13</v>
      </c>
      <c r="O88" s="22">
        <v>0</v>
      </c>
    </row>
    <row r="89" spans="1:15" ht="22.5" customHeight="1">
      <c r="A89" s="40" t="s">
        <v>85</v>
      </c>
      <c r="B89" s="41" t="s">
        <v>83</v>
      </c>
      <c r="C89" s="26" t="s">
        <v>84</v>
      </c>
      <c r="D89" s="26" t="s">
        <v>71</v>
      </c>
      <c r="E89" s="26" t="s">
        <v>91</v>
      </c>
      <c r="F89" s="26" t="s">
        <v>90</v>
      </c>
      <c r="G89" s="26" t="s">
        <v>38</v>
      </c>
      <c r="H89" s="26" t="s">
        <v>88</v>
      </c>
      <c r="I89" s="26" t="s">
        <v>84</v>
      </c>
      <c r="J89" s="26" t="s">
        <v>75</v>
      </c>
      <c r="K89" s="26" t="s">
        <v>71</v>
      </c>
      <c r="L89" s="42">
        <v>211</v>
      </c>
      <c r="M89" s="42">
        <v>211</v>
      </c>
      <c r="N89" s="42">
        <v>211</v>
      </c>
      <c r="O89" s="22">
        <v>0</v>
      </c>
    </row>
    <row r="90" spans="1:15" ht="22.5" customHeight="1">
      <c r="A90" s="23" t="s">
        <v>92</v>
      </c>
      <c r="B90" s="24" t="s">
        <v>93</v>
      </c>
      <c r="C90" s="25" t="s">
        <v>53</v>
      </c>
      <c r="D90" s="26" t="s">
        <v>71</v>
      </c>
      <c r="E90" s="26" t="s">
        <v>72</v>
      </c>
      <c r="F90" s="26" t="s">
        <v>73</v>
      </c>
      <c r="G90" s="26" t="s">
        <v>74</v>
      </c>
      <c r="H90" s="26" t="s">
        <v>53</v>
      </c>
      <c r="I90" s="26" t="s">
        <v>53</v>
      </c>
      <c r="J90" s="26" t="s">
        <v>75</v>
      </c>
      <c r="K90" s="26" t="s">
        <v>71</v>
      </c>
      <c r="L90" s="21">
        <v>26507</v>
      </c>
      <c r="M90" s="21">
        <v>25972</v>
      </c>
      <c r="N90" s="21">
        <v>24985</v>
      </c>
      <c r="O90" s="22">
        <v>0</v>
      </c>
    </row>
    <row r="91" spans="1:15" ht="22.5" customHeight="1">
      <c r="A91" s="40" t="s">
        <v>94</v>
      </c>
      <c r="B91" s="41" t="s">
        <v>95</v>
      </c>
      <c r="C91" s="26" t="s">
        <v>53</v>
      </c>
      <c r="D91" s="26" t="s">
        <v>71</v>
      </c>
      <c r="E91" s="26" t="s">
        <v>72</v>
      </c>
      <c r="F91" s="26" t="s">
        <v>73</v>
      </c>
      <c r="G91" s="26" t="s">
        <v>74</v>
      </c>
      <c r="H91" s="26" t="s">
        <v>53</v>
      </c>
      <c r="I91" s="26" t="s">
        <v>53</v>
      </c>
      <c r="J91" s="26" t="s">
        <v>75</v>
      </c>
      <c r="K91" s="26" t="s">
        <v>71</v>
      </c>
      <c r="L91" s="42">
        <v>18175</v>
      </c>
      <c r="M91" s="42">
        <v>17640</v>
      </c>
      <c r="N91" s="42">
        <v>16806</v>
      </c>
      <c r="O91" s="22">
        <v>0</v>
      </c>
    </row>
    <row r="92" spans="1:15" ht="22.5" customHeight="1">
      <c r="A92" s="40" t="s">
        <v>96</v>
      </c>
      <c r="B92" s="41" t="s">
        <v>97</v>
      </c>
      <c r="C92" s="26" t="s">
        <v>98</v>
      </c>
      <c r="D92" s="26" t="s">
        <v>71</v>
      </c>
      <c r="E92" s="26" t="s">
        <v>72</v>
      </c>
      <c r="F92" s="26" t="s">
        <v>73</v>
      </c>
      <c r="G92" s="26" t="s">
        <v>74</v>
      </c>
      <c r="H92" s="26" t="s">
        <v>53</v>
      </c>
      <c r="I92" s="26" t="s">
        <v>53</v>
      </c>
      <c r="J92" s="26" t="s">
        <v>75</v>
      </c>
      <c r="K92" s="26" t="s">
        <v>71</v>
      </c>
      <c r="L92" s="42">
        <v>13958</v>
      </c>
      <c r="M92" s="42">
        <v>13547</v>
      </c>
      <c r="N92" s="42">
        <v>12908</v>
      </c>
      <c r="O92" s="22">
        <v>0</v>
      </c>
    </row>
    <row r="93" spans="1:15" ht="22.5" customHeight="1">
      <c r="A93" s="40" t="s">
        <v>99</v>
      </c>
      <c r="B93" s="41" t="s">
        <v>97</v>
      </c>
      <c r="C93" s="26" t="s">
        <v>98</v>
      </c>
      <c r="D93" s="26" t="s">
        <v>71</v>
      </c>
      <c r="E93" s="26" t="s">
        <v>100</v>
      </c>
      <c r="F93" s="26" t="s">
        <v>101</v>
      </c>
      <c r="G93" s="26" t="s">
        <v>37</v>
      </c>
      <c r="H93" s="26" t="s">
        <v>53</v>
      </c>
      <c r="I93" s="26" t="s">
        <v>53</v>
      </c>
      <c r="J93" s="26" t="s">
        <v>75</v>
      </c>
      <c r="K93" s="26" t="s">
        <v>71</v>
      </c>
      <c r="L93" s="42">
        <v>85</v>
      </c>
      <c r="M93" s="42">
        <v>85</v>
      </c>
      <c r="N93" s="42">
        <v>85</v>
      </c>
      <c r="O93" s="22">
        <v>0</v>
      </c>
    </row>
    <row r="94" spans="1:15" ht="22.5" customHeight="1">
      <c r="A94" s="40" t="s">
        <v>99</v>
      </c>
      <c r="B94" s="41" t="s">
        <v>97</v>
      </c>
      <c r="C94" s="26" t="s">
        <v>98</v>
      </c>
      <c r="D94" s="26" t="s">
        <v>71</v>
      </c>
      <c r="E94" s="26" t="s">
        <v>100</v>
      </c>
      <c r="F94" s="26" t="s">
        <v>90</v>
      </c>
      <c r="G94" s="26" t="s">
        <v>37</v>
      </c>
      <c r="H94" s="26" t="s">
        <v>53</v>
      </c>
      <c r="I94" s="26" t="s">
        <v>53</v>
      </c>
      <c r="J94" s="26" t="s">
        <v>75</v>
      </c>
      <c r="K94" s="26" t="s">
        <v>71</v>
      </c>
      <c r="L94" s="42">
        <v>7042</v>
      </c>
      <c r="M94" s="42">
        <v>7042</v>
      </c>
      <c r="N94" s="42">
        <v>7042</v>
      </c>
      <c r="O94" s="22">
        <v>0</v>
      </c>
    </row>
    <row r="95" spans="1:15" ht="22.5" customHeight="1">
      <c r="A95" s="40" t="s">
        <v>99</v>
      </c>
      <c r="B95" s="41" t="s">
        <v>97</v>
      </c>
      <c r="C95" s="26" t="s">
        <v>98</v>
      </c>
      <c r="D95" s="26" t="s">
        <v>71</v>
      </c>
      <c r="E95" s="26" t="s">
        <v>102</v>
      </c>
      <c r="F95" s="26" t="s">
        <v>90</v>
      </c>
      <c r="G95" s="26" t="s">
        <v>37</v>
      </c>
      <c r="H95" s="26" t="s">
        <v>53</v>
      </c>
      <c r="I95" s="26" t="s">
        <v>53</v>
      </c>
      <c r="J95" s="26" t="s">
        <v>75</v>
      </c>
      <c r="K95" s="26" t="s">
        <v>71</v>
      </c>
      <c r="L95" s="42">
        <v>3451</v>
      </c>
      <c r="M95" s="42">
        <v>3040</v>
      </c>
      <c r="N95" s="42">
        <v>2839</v>
      </c>
      <c r="O95" s="22">
        <v>0</v>
      </c>
    </row>
    <row r="96" spans="1:15" ht="22.5" customHeight="1">
      <c r="A96" s="40" t="s">
        <v>99</v>
      </c>
      <c r="B96" s="41" t="s">
        <v>97</v>
      </c>
      <c r="C96" s="26" t="s">
        <v>98</v>
      </c>
      <c r="D96" s="26" t="s">
        <v>71</v>
      </c>
      <c r="E96" s="26" t="s">
        <v>102</v>
      </c>
      <c r="F96" s="26" t="s">
        <v>103</v>
      </c>
      <c r="G96" s="26" t="s">
        <v>37</v>
      </c>
      <c r="H96" s="26" t="s">
        <v>53</v>
      </c>
      <c r="I96" s="26" t="s">
        <v>53</v>
      </c>
      <c r="J96" s="26" t="s">
        <v>75</v>
      </c>
      <c r="K96" s="26" t="s">
        <v>71</v>
      </c>
      <c r="L96" s="42">
        <v>0</v>
      </c>
      <c r="M96" s="42">
        <v>0</v>
      </c>
      <c r="N96" s="42">
        <v>1061</v>
      </c>
      <c r="O96" s="22">
        <v>0</v>
      </c>
    </row>
    <row r="97" spans="1:15" ht="22.5" customHeight="1">
      <c r="A97" s="40" t="s">
        <v>99</v>
      </c>
      <c r="B97" s="41" t="s">
        <v>97</v>
      </c>
      <c r="C97" s="26" t="s">
        <v>98</v>
      </c>
      <c r="D97" s="26" t="s">
        <v>71</v>
      </c>
      <c r="E97" s="26" t="s">
        <v>104</v>
      </c>
      <c r="F97" s="26" t="s">
        <v>103</v>
      </c>
      <c r="G97" s="26" t="s">
        <v>37</v>
      </c>
      <c r="H97" s="26" t="s">
        <v>53</v>
      </c>
      <c r="I97" s="26" t="s">
        <v>53</v>
      </c>
      <c r="J97" s="26" t="s">
        <v>75</v>
      </c>
      <c r="K97" s="26" t="s">
        <v>71</v>
      </c>
      <c r="L97" s="42">
        <v>0</v>
      </c>
      <c r="M97" s="42">
        <v>0</v>
      </c>
      <c r="N97" s="42">
        <v>6</v>
      </c>
      <c r="O97" s="22">
        <v>0</v>
      </c>
    </row>
    <row r="98" spans="1:15" ht="22.5" customHeight="1">
      <c r="A98" s="40" t="s">
        <v>99</v>
      </c>
      <c r="B98" s="41" t="s">
        <v>97</v>
      </c>
      <c r="C98" s="26" t="s">
        <v>98</v>
      </c>
      <c r="D98" s="26" t="s">
        <v>71</v>
      </c>
      <c r="E98" s="26" t="s">
        <v>104</v>
      </c>
      <c r="F98" s="26" t="s">
        <v>90</v>
      </c>
      <c r="G98" s="26" t="s">
        <v>37</v>
      </c>
      <c r="H98" s="26" t="s">
        <v>53</v>
      </c>
      <c r="I98" s="26" t="s">
        <v>53</v>
      </c>
      <c r="J98" s="26" t="s">
        <v>75</v>
      </c>
      <c r="K98" s="26" t="s">
        <v>71</v>
      </c>
      <c r="L98" s="42">
        <v>12</v>
      </c>
      <c r="M98" s="42">
        <v>12</v>
      </c>
      <c r="N98" s="42">
        <v>12</v>
      </c>
      <c r="O98" s="22">
        <v>0</v>
      </c>
    </row>
    <row r="99" spans="1:15" ht="22.5" customHeight="1">
      <c r="A99" s="40" t="s">
        <v>99</v>
      </c>
      <c r="B99" s="41" t="s">
        <v>97</v>
      </c>
      <c r="C99" s="26" t="s">
        <v>98</v>
      </c>
      <c r="D99" s="26" t="s">
        <v>71</v>
      </c>
      <c r="E99" s="26" t="s">
        <v>105</v>
      </c>
      <c r="F99" s="26" t="s">
        <v>90</v>
      </c>
      <c r="G99" s="26" t="s">
        <v>37</v>
      </c>
      <c r="H99" s="26" t="s">
        <v>53</v>
      </c>
      <c r="I99" s="26" t="s">
        <v>53</v>
      </c>
      <c r="J99" s="26" t="s">
        <v>75</v>
      </c>
      <c r="K99" s="26" t="s">
        <v>71</v>
      </c>
      <c r="L99" s="42">
        <v>26</v>
      </c>
      <c r="M99" s="42">
        <v>26</v>
      </c>
      <c r="N99" s="42">
        <v>26</v>
      </c>
      <c r="O99" s="22">
        <v>0</v>
      </c>
    </row>
    <row r="100" spans="1:15" ht="22.5" customHeight="1">
      <c r="A100" s="40" t="s">
        <v>99</v>
      </c>
      <c r="B100" s="41" t="s">
        <v>97</v>
      </c>
      <c r="C100" s="26" t="s">
        <v>98</v>
      </c>
      <c r="D100" s="26" t="s">
        <v>71</v>
      </c>
      <c r="E100" s="26" t="s">
        <v>102</v>
      </c>
      <c r="F100" s="26" t="s">
        <v>87</v>
      </c>
      <c r="G100" s="26" t="s">
        <v>37</v>
      </c>
      <c r="H100" s="26" t="s">
        <v>53</v>
      </c>
      <c r="I100" s="26" t="s">
        <v>53</v>
      </c>
      <c r="J100" s="26" t="s">
        <v>75</v>
      </c>
      <c r="K100" s="26" t="s">
        <v>71</v>
      </c>
      <c r="L100" s="42">
        <v>1505</v>
      </c>
      <c r="M100" s="42">
        <v>1505</v>
      </c>
      <c r="N100" s="42">
        <v>0</v>
      </c>
      <c r="O100" s="22">
        <v>0</v>
      </c>
    </row>
    <row r="101" spans="1:15" ht="22.5" customHeight="1">
      <c r="A101" s="40" t="s">
        <v>99</v>
      </c>
      <c r="B101" s="41" t="s">
        <v>97</v>
      </c>
      <c r="C101" s="26" t="s">
        <v>98</v>
      </c>
      <c r="D101" s="26" t="s">
        <v>71</v>
      </c>
      <c r="E101" s="26" t="s">
        <v>105</v>
      </c>
      <c r="F101" s="26" t="s">
        <v>103</v>
      </c>
      <c r="G101" s="26" t="s">
        <v>37</v>
      </c>
      <c r="H101" s="26" t="s">
        <v>53</v>
      </c>
      <c r="I101" s="26" t="s">
        <v>53</v>
      </c>
      <c r="J101" s="26" t="s">
        <v>75</v>
      </c>
      <c r="K101" s="26" t="s">
        <v>71</v>
      </c>
      <c r="L101" s="42">
        <v>10</v>
      </c>
      <c r="M101" s="42">
        <v>10</v>
      </c>
      <c r="N101" s="42">
        <v>10</v>
      </c>
      <c r="O101" s="22">
        <v>0</v>
      </c>
    </row>
    <row r="102" spans="1:15" ht="22.5" customHeight="1">
      <c r="A102" s="40" t="s">
        <v>99</v>
      </c>
      <c r="B102" s="41" t="s">
        <v>97</v>
      </c>
      <c r="C102" s="26" t="s">
        <v>98</v>
      </c>
      <c r="D102" s="26" t="s">
        <v>71</v>
      </c>
      <c r="E102" s="26" t="s">
        <v>104</v>
      </c>
      <c r="F102" s="26" t="s">
        <v>87</v>
      </c>
      <c r="G102" s="26" t="s">
        <v>37</v>
      </c>
      <c r="H102" s="26" t="s">
        <v>53</v>
      </c>
      <c r="I102" s="26" t="s">
        <v>53</v>
      </c>
      <c r="J102" s="26" t="s">
        <v>75</v>
      </c>
      <c r="K102" s="26" t="s">
        <v>71</v>
      </c>
      <c r="L102" s="42">
        <v>8</v>
      </c>
      <c r="M102" s="42">
        <v>8</v>
      </c>
      <c r="N102" s="42">
        <v>8</v>
      </c>
      <c r="O102" s="22">
        <v>0</v>
      </c>
    </row>
    <row r="103" spans="1:15" ht="22.5" customHeight="1">
      <c r="A103" s="40" t="s">
        <v>99</v>
      </c>
      <c r="B103" s="41" t="s">
        <v>97</v>
      </c>
      <c r="C103" s="26" t="s">
        <v>98</v>
      </c>
      <c r="D103" s="26" t="s">
        <v>71</v>
      </c>
      <c r="E103" s="26" t="s">
        <v>100</v>
      </c>
      <c r="F103" s="26" t="s">
        <v>103</v>
      </c>
      <c r="G103" s="26" t="s">
        <v>37</v>
      </c>
      <c r="H103" s="26" t="s">
        <v>53</v>
      </c>
      <c r="I103" s="26" t="s">
        <v>53</v>
      </c>
      <c r="J103" s="26" t="s">
        <v>75</v>
      </c>
      <c r="K103" s="26" t="s">
        <v>71</v>
      </c>
      <c r="L103" s="42">
        <v>1716</v>
      </c>
      <c r="M103" s="42">
        <v>1716</v>
      </c>
      <c r="N103" s="42">
        <v>1716</v>
      </c>
      <c r="O103" s="22">
        <v>0</v>
      </c>
    </row>
    <row r="104" spans="1:15" ht="22.5" customHeight="1">
      <c r="A104" s="40" t="s">
        <v>99</v>
      </c>
      <c r="B104" s="41" t="s">
        <v>97</v>
      </c>
      <c r="C104" s="26" t="s">
        <v>98</v>
      </c>
      <c r="D104" s="26" t="s">
        <v>71</v>
      </c>
      <c r="E104" s="26" t="s">
        <v>106</v>
      </c>
      <c r="F104" s="26" t="s">
        <v>89</v>
      </c>
      <c r="G104" s="26" t="s">
        <v>37</v>
      </c>
      <c r="H104" s="26" t="s">
        <v>53</v>
      </c>
      <c r="I104" s="26" t="s">
        <v>53</v>
      </c>
      <c r="J104" s="26" t="s">
        <v>75</v>
      </c>
      <c r="K104" s="26" t="s">
        <v>71</v>
      </c>
      <c r="L104" s="42">
        <v>2</v>
      </c>
      <c r="M104" s="42">
        <v>2</v>
      </c>
      <c r="N104" s="42">
        <v>2</v>
      </c>
      <c r="O104" s="22">
        <v>0</v>
      </c>
    </row>
    <row r="105" spans="1:15" ht="22.5" customHeight="1">
      <c r="A105" s="40" t="s">
        <v>99</v>
      </c>
      <c r="B105" s="41" t="s">
        <v>97</v>
      </c>
      <c r="C105" s="26" t="s">
        <v>98</v>
      </c>
      <c r="D105" s="26" t="s">
        <v>71</v>
      </c>
      <c r="E105" s="26" t="s">
        <v>102</v>
      </c>
      <c r="F105" s="26" t="s">
        <v>89</v>
      </c>
      <c r="G105" s="26" t="s">
        <v>37</v>
      </c>
      <c r="H105" s="26" t="s">
        <v>53</v>
      </c>
      <c r="I105" s="26" t="s">
        <v>53</v>
      </c>
      <c r="J105" s="26" t="s">
        <v>75</v>
      </c>
      <c r="K105" s="26" t="s">
        <v>71</v>
      </c>
      <c r="L105" s="42">
        <v>97</v>
      </c>
      <c r="M105" s="42">
        <v>97</v>
      </c>
      <c r="N105" s="42">
        <v>97</v>
      </c>
      <c r="O105" s="22">
        <v>0</v>
      </c>
    </row>
    <row r="106" spans="1:15" ht="22.5" customHeight="1">
      <c r="A106" s="40" t="s">
        <v>99</v>
      </c>
      <c r="B106" s="41" t="s">
        <v>97</v>
      </c>
      <c r="C106" s="26" t="s">
        <v>98</v>
      </c>
      <c r="D106" s="26" t="s">
        <v>71</v>
      </c>
      <c r="E106" s="26" t="s">
        <v>104</v>
      </c>
      <c r="F106" s="26" t="s">
        <v>89</v>
      </c>
      <c r="G106" s="26" t="s">
        <v>37</v>
      </c>
      <c r="H106" s="26" t="s">
        <v>53</v>
      </c>
      <c r="I106" s="26" t="s">
        <v>53</v>
      </c>
      <c r="J106" s="26" t="s">
        <v>75</v>
      </c>
      <c r="K106" s="26" t="s">
        <v>71</v>
      </c>
      <c r="L106" s="42">
        <v>4</v>
      </c>
      <c r="M106" s="42">
        <v>4</v>
      </c>
      <c r="N106" s="42">
        <v>4</v>
      </c>
      <c r="O106" s="22">
        <v>0</v>
      </c>
    </row>
    <row r="107" spans="1:15" ht="22.5" customHeight="1">
      <c r="A107" s="40" t="s">
        <v>107</v>
      </c>
      <c r="B107" s="41" t="s">
        <v>108</v>
      </c>
      <c r="C107" s="26" t="s">
        <v>109</v>
      </c>
      <c r="D107" s="26" t="s">
        <v>71</v>
      </c>
      <c r="E107" s="26" t="s">
        <v>72</v>
      </c>
      <c r="F107" s="26" t="s">
        <v>73</v>
      </c>
      <c r="G107" s="26" t="s">
        <v>74</v>
      </c>
      <c r="H107" s="26" t="s">
        <v>53</v>
      </c>
      <c r="I107" s="26" t="s">
        <v>53</v>
      </c>
      <c r="J107" s="26" t="s">
        <v>75</v>
      </c>
      <c r="K107" s="26" t="s">
        <v>71</v>
      </c>
      <c r="L107" s="42">
        <v>20</v>
      </c>
      <c r="M107" s="42">
        <v>20</v>
      </c>
      <c r="N107" s="42">
        <v>20</v>
      </c>
      <c r="O107" s="22">
        <v>0</v>
      </c>
    </row>
    <row r="108" spans="1:15" ht="22.5" customHeight="1">
      <c r="A108" s="40" t="s">
        <v>110</v>
      </c>
      <c r="B108" s="41" t="s">
        <v>108</v>
      </c>
      <c r="C108" s="26" t="s">
        <v>109</v>
      </c>
      <c r="D108" s="26" t="s">
        <v>71</v>
      </c>
      <c r="E108" s="26" t="s">
        <v>111</v>
      </c>
      <c r="F108" s="26" t="s">
        <v>112</v>
      </c>
      <c r="G108" s="26" t="s">
        <v>37</v>
      </c>
      <c r="H108" s="26" t="s">
        <v>53</v>
      </c>
      <c r="I108" s="26" t="s">
        <v>53</v>
      </c>
      <c r="J108" s="26" t="s">
        <v>75</v>
      </c>
      <c r="K108" s="26" t="s">
        <v>71</v>
      </c>
      <c r="L108" s="42">
        <v>10</v>
      </c>
      <c r="M108" s="42">
        <v>10</v>
      </c>
      <c r="N108" s="42">
        <v>10</v>
      </c>
      <c r="O108" s="22">
        <v>0</v>
      </c>
    </row>
    <row r="109" spans="1:15" ht="22.5" customHeight="1">
      <c r="A109" s="40" t="s">
        <v>110</v>
      </c>
      <c r="B109" s="41" t="s">
        <v>108</v>
      </c>
      <c r="C109" s="26" t="s">
        <v>109</v>
      </c>
      <c r="D109" s="26" t="s">
        <v>71</v>
      </c>
      <c r="E109" s="26" t="s">
        <v>113</v>
      </c>
      <c r="F109" s="26" t="s">
        <v>112</v>
      </c>
      <c r="G109" s="26" t="s">
        <v>37</v>
      </c>
      <c r="H109" s="26" t="s">
        <v>53</v>
      </c>
      <c r="I109" s="26" t="s">
        <v>53</v>
      </c>
      <c r="J109" s="26" t="s">
        <v>75</v>
      </c>
      <c r="K109" s="26" t="s">
        <v>71</v>
      </c>
      <c r="L109" s="42">
        <v>10</v>
      </c>
      <c r="M109" s="42">
        <v>10</v>
      </c>
      <c r="N109" s="42">
        <v>10</v>
      </c>
      <c r="O109" s="22">
        <v>0</v>
      </c>
    </row>
    <row r="110" spans="1:15" ht="22.5" customHeight="1">
      <c r="A110" s="40" t="s">
        <v>114</v>
      </c>
      <c r="B110" s="41" t="s">
        <v>115</v>
      </c>
      <c r="C110" s="26" t="s">
        <v>116</v>
      </c>
      <c r="D110" s="26" t="s">
        <v>71</v>
      </c>
      <c r="E110" s="26" t="s">
        <v>72</v>
      </c>
      <c r="F110" s="26" t="s">
        <v>73</v>
      </c>
      <c r="G110" s="26" t="s">
        <v>74</v>
      </c>
      <c r="H110" s="26" t="s">
        <v>53</v>
      </c>
      <c r="I110" s="26" t="s">
        <v>53</v>
      </c>
      <c r="J110" s="26" t="s">
        <v>75</v>
      </c>
      <c r="K110" s="26" t="s">
        <v>71</v>
      </c>
      <c r="L110" s="42">
        <v>4197</v>
      </c>
      <c r="M110" s="42">
        <v>4073</v>
      </c>
      <c r="N110" s="42">
        <v>3878</v>
      </c>
      <c r="O110" s="22">
        <v>0</v>
      </c>
    </row>
    <row r="111" spans="1:15" ht="22.5" customHeight="1">
      <c r="A111" s="40" t="s">
        <v>117</v>
      </c>
      <c r="B111" s="41" t="s">
        <v>118</v>
      </c>
      <c r="C111" s="26" t="s">
        <v>116</v>
      </c>
      <c r="D111" s="26" t="s">
        <v>71</v>
      </c>
      <c r="E111" s="26" t="s">
        <v>72</v>
      </c>
      <c r="F111" s="26" t="s">
        <v>73</v>
      </c>
      <c r="G111" s="26" t="s">
        <v>74</v>
      </c>
      <c r="H111" s="26" t="s">
        <v>53</v>
      </c>
      <c r="I111" s="26" t="s">
        <v>53</v>
      </c>
      <c r="J111" s="26" t="s">
        <v>75</v>
      </c>
      <c r="K111" s="26" t="s">
        <v>71</v>
      </c>
      <c r="L111" s="42">
        <v>4197</v>
      </c>
      <c r="M111" s="42">
        <v>4073</v>
      </c>
      <c r="N111" s="42">
        <v>3878</v>
      </c>
      <c r="O111" s="22">
        <v>0</v>
      </c>
    </row>
    <row r="112" spans="1:15" ht="22.5" customHeight="1">
      <c r="A112" s="40" t="s">
        <v>119</v>
      </c>
      <c r="B112" s="41" t="s">
        <v>118</v>
      </c>
      <c r="C112" s="26" t="s">
        <v>116</v>
      </c>
      <c r="D112" s="26" t="s">
        <v>71</v>
      </c>
      <c r="E112" s="26" t="s">
        <v>120</v>
      </c>
      <c r="F112" s="26" t="s">
        <v>101</v>
      </c>
      <c r="G112" s="26" t="s">
        <v>37</v>
      </c>
      <c r="H112" s="26" t="s">
        <v>53</v>
      </c>
      <c r="I112" s="26" t="s">
        <v>53</v>
      </c>
      <c r="J112" s="26" t="s">
        <v>75</v>
      </c>
      <c r="K112" s="26" t="s">
        <v>71</v>
      </c>
      <c r="L112" s="42">
        <v>26</v>
      </c>
      <c r="M112" s="42">
        <v>26</v>
      </c>
      <c r="N112" s="42">
        <v>26</v>
      </c>
      <c r="O112" s="22">
        <v>0</v>
      </c>
    </row>
    <row r="113" spans="1:15" ht="22.5" customHeight="1">
      <c r="A113" s="40" t="s">
        <v>119</v>
      </c>
      <c r="B113" s="41" t="s">
        <v>118</v>
      </c>
      <c r="C113" s="26" t="s">
        <v>116</v>
      </c>
      <c r="D113" s="26" t="s">
        <v>71</v>
      </c>
      <c r="E113" s="26" t="s">
        <v>120</v>
      </c>
      <c r="F113" s="26" t="s">
        <v>90</v>
      </c>
      <c r="G113" s="26" t="s">
        <v>37</v>
      </c>
      <c r="H113" s="26" t="s">
        <v>53</v>
      </c>
      <c r="I113" s="26" t="s">
        <v>53</v>
      </c>
      <c r="J113" s="26" t="s">
        <v>75</v>
      </c>
      <c r="K113" s="26" t="s">
        <v>71</v>
      </c>
      <c r="L113" s="42">
        <v>2127</v>
      </c>
      <c r="M113" s="42">
        <v>2127</v>
      </c>
      <c r="N113" s="42">
        <v>2127</v>
      </c>
      <c r="O113" s="22">
        <v>0</v>
      </c>
    </row>
    <row r="114" spans="1:15" ht="22.5" customHeight="1">
      <c r="A114" s="40" t="s">
        <v>119</v>
      </c>
      <c r="B114" s="41" t="s">
        <v>118</v>
      </c>
      <c r="C114" s="26" t="s">
        <v>116</v>
      </c>
      <c r="D114" s="26" t="s">
        <v>71</v>
      </c>
      <c r="E114" s="26" t="s">
        <v>121</v>
      </c>
      <c r="F114" s="26" t="s">
        <v>90</v>
      </c>
      <c r="G114" s="26" t="s">
        <v>37</v>
      </c>
      <c r="H114" s="26" t="s">
        <v>53</v>
      </c>
      <c r="I114" s="26" t="s">
        <v>53</v>
      </c>
      <c r="J114" s="26" t="s">
        <v>75</v>
      </c>
      <c r="K114" s="26" t="s">
        <v>71</v>
      </c>
      <c r="L114" s="42">
        <v>1042</v>
      </c>
      <c r="M114" s="42">
        <v>918</v>
      </c>
      <c r="N114" s="42">
        <v>857</v>
      </c>
      <c r="O114" s="22">
        <v>0</v>
      </c>
    </row>
    <row r="115" spans="1:15" ht="22.5" customHeight="1">
      <c r="A115" s="40" t="s">
        <v>119</v>
      </c>
      <c r="B115" s="41" t="s">
        <v>118</v>
      </c>
      <c r="C115" s="26" t="s">
        <v>116</v>
      </c>
      <c r="D115" s="26" t="s">
        <v>71</v>
      </c>
      <c r="E115" s="26" t="s">
        <v>121</v>
      </c>
      <c r="F115" s="26" t="s">
        <v>103</v>
      </c>
      <c r="G115" s="26" t="s">
        <v>37</v>
      </c>
      <c r="H115" s="26" t="s">
        <v>53</v>
      </c>
      <c r="I115" s="26" t="s">
        <v>53</v>
      </c>
      <c r="J115" s="26" t="s">
        <v>75</v>
      </c>
      <c r="K115" s="26" t="s">
        <v>71</v>
      </c>
      <c r="L115" s="42">
        <v>0</v>
      </c>
      <c r="M115" s="42">
        <v>0</v>
      </c>
      <c r="N115" s="42">
        <v>320</v>
      </c>
      <c r="O115" s="22">
        <v>0</v>
      </c>
    </row>
    <row r="116" spans="1:15" ht="22.5" customHeight="1">
      <c r="A116" s="40" t="s">
        <v>119</v>
      </c>
      <c r="B116" s="41" t="s">
        <v>118</v>
      </c>
      <c r="C116" s="26" t="s">
        <v>116</v>
      </c>
      <c r="D116" s="26" t="s">
        <v>71</v>
      </c>
      <c r="E116" s="26" t="s">
        <v>122</v>
      </c>
      <c r="F116" s="26" t="s">
        <v>89</v>
      </c>
      <c r="G116" s="26" t="s">
        <v>37</v>
      </c>
      <c r="H116" s="26" t="s">
        <v>53</v>
      </c>
      <c r="I116" s="26" t="s">
        <v>53</v>
      </c>
      <c r="J116" s="26" t="s">
        <v>75</v>
      </c>
      <c r="K116" s="26" t="s">
        <v>71</v>
      </c>
      <c r="L116" s="42">
        <v>1</v>
      </c>
      <c r="M116" s="42">
        <v>1</v>
      </c>
      <c r="N116" s="42">
        <v>1</v>
      </c>
      <c r="O116" s="22">
        <v>0</v>
      </c>
    </row>
    <row r="117" spans="1:15" ht="22.5" customHeight="1">
      <c r="A117" s="40" t="s">
        <v>119</v>
      </c>
      <c r="B117" s="41" t="s">
        <v>118</v>
      </c>
      <c r="C117" s="26" t="s">
        <v>116</v>
      </c>
      <c r="D117" s="26" t="s">
        <v>71</v>
      </c>
      <c r="E117" s="26" t="s">
        <v>121</v>
      </c>
      <c r="F117" s="26" t="s">
        <v>89</v>
      </c>
      <c r="G117" s="26" t="s">
        <v>37</v>
      </c>
      <c r="H117" s="26" t="s">
        <v>53</v>
      </c>
      <c r="I117" s="26" t="s">
        <v>53</v>
      </c>
      <c r="J117" s="26" t="s">
        <v>75</v>
      </c>
      <c r="K117" s="26" t="s">
        <v>71</v>
      </c>
      <c r="L117" s="42">
        <v>29</v>
      </c>
      <c r="M117" s="42">
        <v>29</v>
      </c>
      <c r="N117" s="42">
        <v>29</v>
      </c>
      <c r="O117" s="22">
        <v>0</v>
      </c>
    </row>
    <row r="118" spans="1:15" ht="22.5" customHeight="1">
      <c r="A118" s="40" t="s">
        <v>119</v>
      </c>
      <c r="B118" s="41" t="s">
        <v>118</v>
      </c>
      <c r="C118" s="26" t="s">
        <v>116</v>
      </c>
      <c r="D118" s="26" t="s">
        <v>71</v>
      </c>
      <c r="E118" s="26" t="s">
        <v>120</v>
      </c>
      <c r="F118" s="26" t="s">
        <v>103</v>
      </c>
      <c r="G118" s="26" t="s">
        <v>37</v>
      </c>
      <c r="H118" s="26" t="s">
        <v>53</v>
      </c>
      <c r="I118" s="26" t="s">
        <v>53</v>
      </c>
      <c r="J118" s="26" t="s">
        <v>75</v>
      </c>
      <c r="K118" s="26" t="s">
        <v>71</v>
      </c>
      <c r="L118" s="42">
        <v>518</v>
      </c>
      <c r="M118" s="42">
        <v>518</v>
      </c>
      <c r="N118" s="42">
        <v>518</v>
      </c>
      <c r="O118" s="22">
        <v>0</v>
      </c>
    </row>
    <row r="119" spans="1:15" ht="22.5" customHeight="1">
      <c r="A119" s="40" t="s">
        <v>119</v>
      </c>
      <c r="B119" s="41" t="s">
        <v>118</v>
      </c>
      <c r="C119" s="26" t="s">
        <v>116</v>
      </c>
      <c r="D119" s="26" t="s">
        <v>71</v>
      </c>
      <c r="E119" s="26" t="s">
        <v>121</v>
      </c>
      <c r="F119" s="26" t="s">
        <v>87</v>
      </c>
      <c r="G119" s="26" t="s">
        <v>37</v>
      </c>
      <c r="H119" s="26" t="s">
        <v>53</v>
      </c>
      <c r="I119" s="26" t="s">
        <v>53</v>
      </c>
      <c r="J119" s="26" t="s">
        <v>75</v>
      </c>
      <c r="K119" s="26" t="s">
        <v>71</v>
      </c>
      <c r="L119" s="42">
        <v>454</v>
      </c>
      <c r="M119" s="42">
        <v>454</v>
      </c>
      <c r="N119" s="42">
        <v>0</v>
      </c>
      <c r="O119" s="22">
        <v>0</v>
      </c>
    </row>
    <row r="120" spans="1:15" ht="22.5" customHeight="1">
      <c r="A120" s="40" t="s">
        <v>123</v>
      </c>
      <c r="B120" s="41" t="s">
        <v>124</v>
      </c>
      <c r="C120" s="26" t="s">
        <v>125</v>
      </c>
      <c r="D120" s="26" t="s">
        <v>71</v>
      </c>
      <c r="E120" s="26" t="s">
        <v>72</v>
      </c>
      <c r="F120" s="26" t="s">
        <v>73</v>
      </c>
      <c r="G120" s="26" t="s">
        <v>74</v>
      </c>
      <c r="H120" s="26" t="s">
        <v>53</v>
      </c>
      <c r="I120" s="26" t="s">
        <v>53</v>
      </c>
      <c r="J120" s="26" t="s">
        <v>75</v>
      </c>
      <c r="K120" s="26" t="s">
        <v>71</v>
      </c>
      <c r="L120" s="42">
        <v>1713</v>
      </c>
      <c r="M120" s="42">
        <v>1713</v>
      </c>
      <c r="N120" s="42">
        <v>1713</v>
      </c>
      <c r="O120" s="22">
        <v>0</v>
      </c>
    </row>
    <row r="121" spans="1:15" ht="22.5" customHeight="1">
      <c r="A121" s="40" t="s">
        <v>126</v>
      </c>
      <c r="B121" s="41" t="s">
        <v>127</v>
      </c>
      <c r="C121" s="26" t="s">
        <v>128</v>
      </c>
      <c r="D121" s="26" t="s">
        <v>71</v>
      </c>
      <c r="E121" s="26" t="s">
        <v>72</v>
      </c>
      <c r="F121" s="26" t="s">
        <v>73</v>
      </c>
      <c r="G121" s="26" t="s">
        <v>74</v>
      </c>
      <c r="H121" s="26" t="s">
        <v>53</v>
      </c>
      <c r="I121" s="26" t="s">
        <v>53</v>
      </c>
      <c r="J121" s="26" t="s">
        <v>75</v>
      </c>
      <c r="K121" s="26" t="s">
        <v>71</v>
      </c>
      <c r="L121" s="42">
        <v>1681</v>
      </c>
      <c r="M121" s="42">
        <v>1681</v>
      </c>
      <c r="N121" s="42">
        <v>1681</v>
      </c>
      <c r="O121" s="22">
        <v>0</v>
      </c>
    </row>
    <row r="122" spans="1:15" ht="22.5" customHeight="1">
      <c r="A122" s="40" t="s">
        <v>129</v>
      </c>
      <c r="B122" s="41" t="s">
        <v>127</v>
      </c>
      <c r="C122" s="26" t="s">
        <v>128</v>
      </c>
      <c r="D122" s="26" t="s">
        <v>71</v>
      </c>
      <c r="E122" s="26" t="s">
        <v>130</v>
      </c>
      <c r="F122" s="26" t="s">
        <v>89</v>
      </c>
      <c r="G122" s="26" t="s">
        <v>37</v>
      </c>
      <c r="H122" s="26" t="s">
        <v>53</v>
      </c>
      <c r="I122" s="26" t="s">
        <v>53</v>
      </c>
      <c r="J122" s="26" t="s">
        <v>75</v>
      </c>
      <c r="K122" s="26" t="s">
        <v>71</v>
      </c>
      <c r="L122" s="42">
        <v>85</v>
      </c>
      <c r="M122" s="42">
        <v>85</v>
      </c>
      <c r="N122" s="42">
        <v>85</v>
      </c>
      <c r="O122" s="22">
        <v>0</v>
      </c>
    </row>
    <row r="123" spans="1:15" ht="22.5" customHeight="1">
      <c r="A123" s="40" t="s">
        <v>129</v>
      </c>
      <c r="B123" s="41" t="s">
        <v>127</v>
      </c>
      <c r="C123" s="26" t="s">
        <v>128</v>
      </c>
      <c r="D123" s="26" t="s">
        <v>71</v>
      </c>
      <c r="E123" s="26" t="s">
        <v>131</v>
      </c>
      <c r="F123" s="26" t="s">
        <v>89</v>
      </c>
      <c r="G123" s="26" t="s">
        <v>37</v>
      </c>
      <c r="H123" s="26" t="s">
        <v>53</v>
      </c>
      <c r="I123" s="26" t="s">
        <v>53</v>
      </c>
      <c r="J123" s="26" t="s">
        <v>75</v>
      </c>
      <c r="K123" s="26" t="s">
        <v>71</v>
      </c>
      <c r="L123" s="42">
        <v>1596</v>
      </c>
      <c r="M123" s="42">
        <v>1596</v>
      </c>
      <c r="N123" s="42">
        <v>1596</v>
      </c>
      <c r="O123" s="22">
        <v>0</v>
      </c>
    </row>
    <row r="124" spans="1:15" ht="22.5" customHeight="1">
      <c r="A124" s="40" t="s">
        <v>132</v>
      </c>
      <c r="B124" s="41" t="s">
        <v>133</v>
      </c>
      <c r="C124" s="26" t="s">
        <v>134</v>
      </c>
      <c r="D124" s="26" t="s">
        <v>71</v>
      </c>
      <c r="E124" s="26" t="s">
        <v>72</v>
      </c>
      <c r="F124" s="26" t="s">
        <v>73</v>
      </c>
      <c r="G124" s="26" t="s">
        <v>74</v>
      </c>
      <c r="H124" s="26" t="s">
        <v>53</v>
      </c>
      <c r="I124" s="26" t="s">
        <v>53</v>
      </c>
      <c r="J124" s="26" t="s">
        <v>75</v>
      </c>
      <c r="K124" s="26" t="s">
        <v>71</v>
      </c>
      <c r="L124" s="42">
        <v>17</v>
      </c>
      <c r="M124" s="42">
        <v>17</v>
      </c>
      <c r="N124" s="42">
        <v>17</v>
      </c>
      <c r="O124" s="22">
        <v>0</v>
      </c>
    </row>
    <row r="125" spans="1:15" ht="22.5" customHeight="1">
      <c r="A125" s="40" t="s">
        <v>135</v>
      </c>
      <c r="B125" s="41" t="s">
        <v>133</v>
      </c>
      <c r="C125" s="26" t="s">
        <v>134</v>
      </c>
      <c r="D125" s="26" t="s">
        <v>71</v>
      </c>
      <c r="E125" s="26" t="s">
        <v>136</v>
      </c>
      <c r="F125" s="26" t="s">
        <v>89</v>
      </c>
      <c r="G125" s="26" t="s">
        <v>37</v>
      </c>
      <c r="H125" s="26" t="s">
        <v>53</v>
      </c>
      <c r="I125" s="26" t="s">
        <v>53</v>
      </c>
      <c r="J125" s="26" t="s">
        <v>75</v>
      </c>
      <c r="K125" s="26" t="s">
        <v>71</v>
      </c>
      <c r="L125" s="42">
        <v>17</v>
      </c>
      <c r="M125" s="42">
        <v>17</v>
      </c>
      <c r="N125" s="42">
        <v>17</v>
      </c>
      <c r="O125" s="22">
        <v>0</v>
      </c>
    </row>
    <row r="126" spans="1:15" ht="22.5" customHeight="1">
      <c r="A126" s="40" t="s">
        <v>137</v>
      </c>
      <c r="B126" s="41" t="s">
        <v>138</v>
      </c>
      <c r="C126" s="26" t="s">
        <v>139</v>
      </c>
      <c r="D126" s="26" t="s">
        <v>71</v>
      </c>
      <c r="E126" s="26" t="s">
        <v>72</v>
      </c>
      <c r="F126" s="26" t="s">
        <v>73</v>
      </c>
      <c r="G126" s="26" t="s">
        <v>74</v>
      </c>
      <c r="H126" s="26" t="s">
        <v>53</v>
      </c>
      <c r="I126" s="26" t="s">
        <v>53</v>
      </c>
      <c r="J126" s="26" t="s">
        <v>75</v>
      </c>
      <c r="K126" s="26" t="s">
        <v>71</v>
      </c>
      <c r="L126" s="42">
        <v>15</v>
      </c>
      <c r="M126" s="42">
        <v>15</v>
      </c>
      <c r="N126" s="42">
        <v>15</v>
      </c>
      <c r="O126" s="22">
        <v>0</v>
      </c>
    </row>
    <row r="127" spans="1:15" ht="22.5" customHeight="1">
      <c r="A127" s="40" t="s">
        <v>140</v>
      </c>
      <c r="B127" s="41" t="s">
        <v>138</v>
      </c>
      <c r="C127" s="26" t="s">
        <v>139</v>
      </c>
      <c r="D127" s="26" t="s">
        <v>71</v>
      </c>
      <c r="E127" s="26" t="s">
        <v>141</v>
      </c>
      <c r="F127" s="26" t="s">
        <v>89</v>
      </c>
      <c r="G127" s="26" t="s">
        <v>37</v>
      </c>
      <c r="H127" s="26" t="s">
        <v>53</v>
      </c>
      <c r="I127" s="26" t="s">
        <v>53</v>
      </c>
      <c r="J127" s="26" t="s">
        <v>75</v>
      </c>
      <c r="K127" s="26" t="s">
        <v>71</v>
      </c>
      <c r="L127" s="42">
        <v>15</v>
      </c>
      <c r="M127" s="42">
        <v>15</v>
      </c>
      <c r="N127" s="42">
        <v>15</v>
      </c>
      <c r="O127" s="22">
        <v>0</v>
      </c>
    </row>
    <row r="128" spans="1:15" ht="22.5" customHeight="1">
      <c r="A128" s="40" t="s">
        <v>142</v>
      </c>
      <c r="B128" s="41" t="s">
        <v>143</v>
      </c>
      <c r="C128" s="26" t="s">
        <v>53</v>
      </c>
      <c r="D128" s="26" t="s">
        <v>71</v>
      </c>
      <c r="E128" s="26" t="s">
        <v>72</v>
      </c>
      <c r="F128" s="26" t="s">
        <v>73</v>
      </c>
      <c r="G128" s="26" t="s">
        <v>74</v>
      </c>
      <c r="H128" s="26" t="s">
        <v>53</v>
      </c>
      <c r="I128" s="26" t="s">
        <v>53</v>
      </c>
      <c r="J128" s="26" t="s">
        <v>75</v>
      </c>
      <c r="K128" s="26" t="s">
        <v>71</v>
      </c>
      <c r="L128" s="42">
        <v>6619</v>
      </c>
      <c r="M128" s="42">
        <v>6619</v>
      </c>
      <c r="N128" s="42">
        <v>6466</v>
      </c>
      <c r="O128" s="22">
        <v>0</v>
      </c>
    </row>
    <row r="129" spans="1:15" ht="22.5" customHeight="1">
      <c r="A129" s="40" t="s">
        <v>144</v>
      </c>
      <c r="B129" s="41" t="s">
        <v>145</v>
      </c>
      <c r="C129" s="26" t="s">
        <v>146</v>
      </c>
      <c r="D129" s="26" t="s">
        <v>71</v>
      </c>
      <c r="E129" s="26" t="s">
        <v>72</v>
      </c>
      <c r="F129" s="26" t="s">
        <v>73</v>
      </c>
      <c r="G129" s="26" t="s">
        <v>74</v>
      </c>
      <c r="H129" s="26" t="s">
        <v>53</v>
      </c>
      <c r="I129" s="26" t="s">
        <v>53</v>
      </c>
      <c r="J129" s="26" t="s">
        <v>75</v>
      </c>
      <c r="K129" s="26" t="s">
        <v>71</v>
      </c>
      <c r="L129" s="42">
        <v>6619</v>
      </c>
      <c r="M129" s="42">
        <v>6619</v>
      </c>
      <c r="N129" s="42">
        <v>6466</v>
      </c>
      <c r="O129" s="22">
        <v>0</v>
      </c>
    </row>
    <row r="130" spans="1:15" ht="22.5" customHeight="1">
      <c r="A130" s="40" t="s">
        <v>147</v>
      </c>
      <c r="B130" s="41" t="s">
        <v>145</v>
      </c>
      <c r="C130" s="26" t="s">
        <v>146</v>
      </c>
      <c r="D130" s="26" t="s">
        <v>71</v>
      </c>
      <c r="E130" s="26" t="s">
        <v>148</v>
      </c>
      <c r="F130" s="26" t="s">
        <v>103</v>
      </c>
      <c r="G130" s="26" t="s">
        <v>37</v>
      </c>
      <c r="H130" s="26" t="s">
        <v>53</v>
      </c>
      <c r="I130" s="26" t="s">
        <v>53</v>
      </c>
      <c r="J130" s="26" t="s">
        <v>75</v>
      </c>
      <c r="K130" s="26" t="s">
        <v>71</v>
      </c>
      <c r="L130" s="42">
        <v>15</v>
      </c>
      <c r="M130" s="42">
        <v>15</v>
      </c>
      <c r="N130" s="42">
        <v>15</v>
      </c>
      <c r="O130" s="22">
        <v>0</v>
      </c>
    </row>
    <row r="131" spans="1:15" ht="22.5" customHeight="1">
      <c r="A131" s="40" t="s">
        <v>147</v>
      </c>
      <c r="B131" s="41" t="s">
        <v>145</v>
      </c>
      <c r="C131" s="26" t="s">
        <v>146</v>
      </c>
      <c r="D131" s="26" t="s">
        <v>71</v>
      </c>
      <c r="E131" s="26" t="s">
        <v>149</v>
      </c>
      <c r="F131" s="26" t="s">
        <v>89</v>
      </c>
      <c r="G131" s="26" t="s">
        <v>37</v>
      </c>
      <c r="H131" s="26" t="s">
        <v>53</v>
      </c>
      <c r="I131" s="26" t="s">
        <v>53</v>
      </c>
      <c r="J131" s="26" t="s">
        <v>75</v>
      </c>
      <c r="K131" s="26" t="s">
        <v>71</v>
      </c>
      <c r="L131" s="42">
        <v>13</v>
      </c>
      <c r="M131" s="42">
        <v>13</v>
      </c>
      <c r="N131" s="42">
        <v>13</v>
      </c>
      <c r="O131" s="22">
        <v>0</v>
      </c>
    </row>
    <row r="132" spans="1:15" ht="22.5" customHeight="1">
      <c r="A132" s="40" t="s">
        <v>147</v>
      </c>
      <c r="B132" s="41" t="s">
        <v>145</v>
      </c>
      <c r="C132" s="26" t="s">
        <v>146</v>
      </c>
      <c r="D132" s="26" t="s">
        <v>71</v>
      </c>
      <c r="E132" s="26" t="s">
        <v>150</v>
      </c>
      <c r="F132" s="26" t="s">
        <v>112</v>
      </c>
      <c r="G132" s="26" t="s">
        <v>37</v>
      </c>
      <c r="H132" s="26" t="s">
        <v>53</v>
      </c>
      <c r="I132" s="26" t="s">
        <v>53</v>
      </c>
      <c r="J132" s="26" t="s">
        <v>75</v>
      </c>
      <c r="K132" s="26" t="s">
        <v>71</v>
      </c>
      <c r="L132" s="42">
        <v>1</v>
      </c>
      <c r="M132" s="42">
        <v>1</v>
      </c>
      <c r="N132" s="42">
        <v>1</v>
      </c>
      <c r="O132" s="22">
        <v>0</v>
      </c>
    </row>
    <row r="133" spans="1:15" ht="22.5" customHeight="1">
      <c r="A133" s="40" t="s">
        <v>147</v>
      </c>
      <c r="B133" s="41" t="s">
        <v>145</v>
      </c>
      <c r="C133" s="26" t="s">
        <v>146</v>
      </c>
      <c r="D133" s="26" t="s">
        <v>71</v>
      </c>
      <c r="E133" s="26" t="s">
        <v>151</v>
      </c>
      <c r="F133" s="26" t="s">
        <v>90</v>
      </c>
      <c r="G133" s="26" t="s">
        <v>37</v>
      </c>
      <c r="H133" s="26" t="s">
        <v>53</v>
      </c>
      <c r="I133" s="26" t="s">
        <v>53</v>
      </c>
      <c r="J133" s="26" t="s">
        <v>75</v>
      </c>
      <c r="K133" s="26" t="s">
        <v>71</v>
      </c>
      <c r="L133" s="42">
        <v>2</v>
      </c>
      <c r="M133" s="42">
        <v>2</v>
      </c>
      <c r="N133" s="42">
        <v>2</v>
      </c>
      <c r="O133" s="22">
        <v>0</v>
      </c>
    </row>
    <row r="134" spans="1:15" ht="22.5" customHeight="1">
      <c r="A134" s="40" t="s">
        <v>147</v>
      </c>
      <c r="B134" s="41" t="s">
        <v>145</v>
      </c>
      <c r="C134" s="26" t="s">
        <v>146</v>
      </c>
      <c r="D134" s="26" t="s">
        <v>71</v>
      </c>
      <c r="E134" s="26" t="s">
        <v>151</v>
      </c>
      <c r="F134" s="26" t="s">
        <v>152</v>
      </c>
      <c r="G134" s="26" t="s">
        <v>37</v>
      </c>
      <c r="H134" s="26" t="s">
        <v>53</v>
      </c>
      <c r="I134" s="26" t="s">
        <v>53</v>
      </c>
      <c r="J134" s="26" t="s">
        <v>75</v>
      </c>
      <c r="K134" s="26" t="s">
        <v>71</v>
      </c>
      <c r="L134" s="42">
        <v>160</v>
      </c>
      <c r="M134" s="42">
        <v>160</v>
      </c>
      <c r="N134" s="42">
        <v>160</v>
      </c>
      <c r="O134" s="22">
        <v>0</v>
      </c>
    </row>
    <row r="135" spans="1:15" ht="22.5" customHeight="1">
      <c r="A135" s="40" t="s">
        <v>147</v>
      </c>
      <c r="B135" s="41" t="s">
        <v>145</v>
      </c>
      <c r="C135" s="26" t="s">
        <v>146</v>
      </c>
      <c r="D135" s="26" t="s">
        <v>71</v>
      </c>
      <c r="E135" s="26" t="s">
        <v>148</v>
      </c>
      <c r="F135" s="26" t="s">
        <v>90</v>
      </c>
      <c r="G135" s="26" t="s">
        <v>37</v>
      </c>
      <c r="H135" s="26" t="s">
        <v>53</v>
      </c>
      <c r="I135" s="26" t="s">
        <v>53</v>
      </c>
      <c r="J135" s="26" t="s">
        <v>75</v>
      </c>
      <c r="K135" s="26" t="s">
        <v>71</v>
      </c>
      <c r="L135" s="42">
        <v>15</v>
      </c>
      <c r="M135" s="42">
        <v>15</v>
      </c>
      <c r="N135" s="42">
        <v>15</v>
      </c>
      <c r="O135" s="22">
        <v>0</v>
      </c>
    </row>
    <row r="136" spans="1:15" ht="22.5" customHeight="1">
      <c r="A136" s="40" t="s">
        <v>147</v>
      </c>
      <c r="B136" s="41" t="s">
        <v>145</v>
      </c>
      <c r="C136" s="26" t="s">
        <v>146</v>
      </c>
      <c r="D136" s="26" t="s">
        <v>71</v>
      </c>
      <c r="E136" s="26" t="s">
        <v>153</v>
      </c>
      <c r="F136" s="26" t="s">
        <v>90</v>
      </c>
      <c r="G136" s="26" t="s">
        <v>37</v>
      </c>
      <c r="H136" s="26" t="s">
        <v>53</v>
      </c>
      <c r="I136" s="26" t="s">
        <v>53</v>
      </c>
      <c r="J136" s="26" t="s">
        <v>75</v>
      </c>
      <c r="K136" s="26" t="s">
        <v>71</v>
      </c>
      <c r="L136" s="42">
        <v>254</v>
      </c>
      <c r="M136" s="42">
        <v>254</v>
      </c>
      <c r="N136" s="42">
        <v>100</v>
      </c>
      <c r="O136" s="22">
        <v>0</v>
      </c>
    </row>
    <row r="137" spans="1:15" ht="22.5" customHeight="1">
      <c r="A137" s="40" t="s">
        <v>147</v>
      </c>
      <c r="B137" s="41" t="s">
        <v>145</v>
      </c>
      <c r="C137" s="26" t="s">
        <v>146</v>
      </c>
      <c r="D137" s="26" t="s">
        <v>71</v>
      </c>
      <c r="E137" s="26" t="s">
        <v>154</v>
      </c>
      <c r="F137" s="26" t="s">
        <v>87</v>
      </c>
      <c r="G137" s="26" t="s">
        <v>35</v>
      </c>
      <c r="H137" s="26" t="s">
        <v>53</v>
      </c>
      <c r="I137" s="26" t="s">
        <v>53</v>
      </c>
      <c r="J137" s="26" t="s">
        <v>75</v>
      </c>
      <c r="K137" s="26" t="s">
        <v>71</v>
      </c>
      <c r="L137" s="42">
        <v>465</v>
      </c>
      <c r="M137" s="42">
        <v>465</v>
      </c>
      <c r="N137" s="42">
        <v>465</v>
      </c>
      <c r="O137" s="22">
        <v>0</v>
      </c>
    </row>
    <row r="138" spans="1:15" ht="22.5" customHeight="1">
      <c r="A138" s="40" t="s">
        <v>147</v>
      </c>
      <c r="B138" s="41" t="s">
        <v>145</v>
      </c>
      <c r="C138" s="26" t="s">
        <v>146</v>
      </c>
      <c r="D138" s="26" t="s">
        <v>71</v>
      </c>
      <c r="E138" s="26" t="s">
        <v>154</v>
      </c>
      <c r="F138" s="26" t="s">
        <v>89</v>
      </c>
      <c r="G138" s="26" t="s">
        <v>35</v>
      </c>
      <c r="H138" s="26" t="s">
        <v>53</v>
      </c>
      <c r="I138" s="26" t="s">
        <v>53</v>
      </c>
      <c r="J138" s="26" t="s">
        <v>75</v>
      </c>
      <c r="K138" s="26" t="s">
        <v>71</v>
      </c>
      <c r="L138" s="42">
        <v>660</v>
      </c>
      <c r="M138" s="42">
        <v>660</v>
      </c>
      <c r="N138" s="42">
        <v>660</v>
      </c>
      <c r="O138" s="22">
        <v>0</v>
      </c>
    </row>
    <row r="139" spans="1:15" ht="22.5" customHeight="1">
      <c r="A139" s="40" t="s">
        <v>147</v>
      </c>
      <c r="B139" s="41" t="s">
        <v>145</v>
      </c>
      <c r="C139" s="26" t="s">
        <v>146</v>
      </c>
      <c r="D139" s="26" t="s">
        <v>71</v>
      </c>
      <c r="E139" s="26" t="s">
        <v>154</v>
      </c>
      <c r="F139" s="26" t="s">
        <v>155</v>
      </c>
      <c r="G139" s="26" t="s">
        <v>37</v>
      </c>
      <c r="H139" s="26" t="s">
        <v>53</v>
      </c>
      <c r="I139" s="26" t="s">
        <v>53</v>
      </c>
      <c r="J139" s="26" t="s">
        <v>75</v>
      </c>
      <c r="K139" s="26" t="s">
        <v>71</v>
      </c>
      <c r="L139" s="42">
        <v>13</v>
      </c>
      <c r="M139" s="42">
        <v>13</v>
      </c>
      <c r="N139" s="42">
        <v>14</v>
      </c>
      <c r="O139" s="22">
        <v>0</v>
      </c>
    </row>
    <row r="140" spans="1:15" ht="22.5" customHeight="1">
      <c r="A140" s="40" t="s">
        <v>147</v>
      </c>
      <c r="B140" s="41" t="s">
        <v>145</v>
      </c>
      <c r="C140" s="26" t="s">
        <v>146</v>
      </c>
      <c r="D140" s="26" t="s">
        <v>71</v>
      </c>
      <c r="E140" s="26" t="s">
        <v>156</v>
      </c>
      <c r="F140" s="26" t="s">
        <v>87</v>
      </c>
      <c r="G140" s="26" t="s">
        <v>37</v>
      </c>
      <c r="H140" s="26" t="s">
        <v>53</v>
      </c>
      <c r="I140" s="26" t="s">
        <v>53</v>
      </c>
      <c r="J140" s="26" t="s">
        <v>75</v>
      </c>
      <c r="K140" s="26" t="s">
        <v>71</v>
      </c>
      <c r="L140" s="42">
        <v>2</v>
      </c>
      <c r="M140" s="42">
        <v>2</v>
      </c>
      <c r="N140" s="42">
        <v>2</v>
      </c>
      <c r="O140" s="22">
        <v>0</v>
      </c>
    </row>
    <row r="141" spans="1:15" ht="22.5" customHeight="1">
      <c r="A141" s="40" t="s">
        <v>147</v>
      </c>
      <c r="B141" s="41" t="s">
        <v>145</v>
      </c>
      <c r="C141" s="26" t="s">
        <v>146</v>
      </c>
      <c r="D141" s="26" t="s">
        <v>71</v>
      </c>
      <c r="E141" s="26" t="s">
        <v>151</v>
      </c>
      <c r="F141" s="26" t="s">
        <v>87</v>
      </c>
      <c r="G141" s="26" t="s">
        <v>37</v>
      </c>
      <c r="H141" s="26" t="s">
        <v>53</v>
      </c>
      <c r="I141" s="26" t="s">
        <v>53</v>
      </c>
      <c r="J141" s="26" t="s">
        <v>75</v>
      </c>
      <c r="K141" s="26" t="s">
        <v>71</v>
      </c>
      <c r="L141" s="42">
        <v>6</v>
      </c>
      <c r="M141" s="42">
        <v>6</v>
      </c>
      <c r="N141" s="42">
        <v>6</v>
      </c>
      <c r="O141" s="22">
        <v>0</v>
      </c>
    </row>
    <row r="142" spans="1:15" ht="22.5" customHeight="1">
      <c r="A142" s="40" t="s">
        <v>147</v>
      </c>
      <c r="B142" s="41" t="s">
        <v>145</v>
      </c>
      <c r="C142" s="26" t="s">
        <v>146</v>
      </c>
      <c r="D142" s="26" t="s">
        <v>71</v>
      </c>
      <c r="E142" s="26" t="s">
        <v>154</v>
      </c>
      <c r="F142" s="26" t="s">
        <v>87</v>
      </c>
      <c r="G142" s="26" t="s">
        <v>37</v>
      </c>
      <c r="H142" s="26" t="s">
        <v>53</v>
      </c>
      <c r="I142" s="26" t="s">
        <v>53</v>
      </c>
      <c r="J142" s="26" t="s">
        <v>75</v>
      </c>
      <c r="K142" s="26" t="s">
        <v>71</v>
      </c>
      <c r="L142" s="42">
        <v>124</v>
      </c>
      <c r="M142" s="42">
        <v>124</v>
      </c>
      <c r="N142" s="42">
        <v>124</v>
      </c>
      <c r="O142" s="22">
        <v>0</v>
      </c>
    </row>
    <row r="143" spans="1:15" ht="22.5" customHeight="1">
      <c r="A143" s="40" t="s">
        <v>147</v>
      </c>
      <c r="B143" s="41" t="s">
        <v>145</v>
      </c>
      <c r="C143" s="26" t="s">
        <v>146</v>
      </c>
      <c r="D143" s="26" t="s">
        <v>71</v>
      </c>
      <c r="E143" s="26" t="s">
        <v>157</v>
      </c>
      <c r="F143" s="26" t="s">
        <v>87</v>
      </c>
      <c r="G143" s="26" t="s">
        <v>37</v>
      </c>
      <c r="H143" s="26" t="s">
        <v>53</v>
      </c>
      <c r="I143" s="26" t="s">
        <v>53</v>
      </c>
      <c r="J143" s="26" t="s">
        <v>75</v>
      </c>
      <c r="K143" s="26" t="s">
        <v>71</v>
      </c>
      <c r="L143" s="42">
        <v>2</v>
      </c>
      <c r="M143" s="42">
        <v>2</v>
      </c>
      <c r="N143" s="42">
        <v>2</v>
      </c>
      <c r="O143" s="22">
        <v>0</v>
      </c>
    </row>
    <row r="144" spans="1:15" ht="22.5" customHeight="1">
      <c r="A144" s="40" t="s">
        <v>147</v>
      </c>
      <c r="B144" s="41" t="s">
        <v>145</v>
      </c>
      <c r="C144" s="26" t="s">
        <v>146</v>
      </c>
      <c r="D144" s="26" t="s">
        <v>71</v>
      </c>
      <c r="E144" s="26" t="s">
        <v>158</v>
      </c>
      <c r="F144" s="26" t="s">
        <v>87</v>
      </c>
      <c r="G144" s="26" t="s">
        <v>37</v>
      </c>
      <c r="H144" s="26" t="s">
        <v>53</v>
      </c>
      <c r="I144" s="26" t="s">
        <v>53</v>
      </c>
      <c r="J144" s="26" t="s">
        <v>75</v>
      </c>
      <c r="K144" s="26" t="s">
        <v>71</v>
      </c>
      <c r="L144" s="42">
        <v>671</v>
      </c>
      <c r="M144" s="42">
        <v>671</v>
      </c>
      <c r="N144" s="42">
        <v>671</v>
      </c>
      <c r="O144" s="22">
        <v>0</v>
      </c>
    </row>
    <row r="145" spans="1:15" ht="22.5" customHeight="1">
      <c r="A145" s="40" t="s">
        <v>147</v>
      </c>
      <c r="B145" s="41" t="s">
        <v>145</v>
      </c>
      <c r="C145" s="26" t="s">
        <v>146</v>
      </c>
      <c r="D145" s="26" t="s">
        <v>71</v>
      </c>
      <c r="E145" s="26" t="s">
        <v>159</v>
      </c>
      <c r="F145" s="26" t="s">
        <v>87</v>
      </c>
      <c r="G145" s="26" t="s">
        <v>37</v>
      </c>
      <c r="H145" s="26" t="s">
        <v>53</v>
      </c>
      <c r="I145" s="26" t="s">
        <v>53</v>
      </c>
      <c r="J145" s="26" t="s">
        <v>75</v>
      </c>
      <c r="K145" s="26" t="s">
        <v>71</v>
      </c>
      <c r="L145" s="42">
        <v>7</v>
      </c>
      <c r="M145" s="42">
        <v>7</v>
      </c>
      <c r="N145" s="42">
        <v>7</v>
      </c>
      <c r="O145" s="22">
        <v>0</v>
      </c>
    </row>
    <row r="146" spans="1:15" ht="22.5" customHeight="1">
      <c r="A146" s="40" t="s">
        <v>147</v>
      </c>
      <c r="B146" s="41" t="s">
        <v>145</v>
      </c>
      <c r="C146" s="26" t="s">
        <v>146</v>
      </c>
      <c r="D146" s="26" t="s">
        <v>71</v>
      </c>
      <c r="E146" s="26" t="s">
        <v>160</v>
      </c>
      <c r="F146" s="26" t="s">
        <v>87</v>
      </c>
      <c r="G146" s="26" t="s">
        <v>37</v>
      </c>
      <c r="H146" s="26" t="s">
        <v>53</v>
      </c>
      <c r="I146" s="26" t="s">
        <v>53</v>
      </c>
      <c r="J146" s="26" t="s">
        <v>75</v>
      </c>
      <c r="K146" s="26" t="s">
        <v>71</v>
      </c>
      <c r="L146" s="42">
        <v>3</v>
      </c>
      <c r="M146" s="42">
        <v>3</v>
      </c>
      <c r="N146" s="42">
        <v>3</v>
      </c>
      <c r="O146" s="22">
        <v>0</v>
      </c>
    </row>
    <row r="147" spans="1:15" ht="22.5" customHeight="1">
      <c r="A147" s="40" t="s">
        <v>147</v>
      </c>
      <c r="B147" s="41" t="s">
        <v>145</v>
      </c>
      <c r="C147" s="26" t="s">
        <v>146</v>
      </c>
      <c r="D147" s="26" t="s">
        <v>71</v>
      </c>
      <c r="E147" s="26" t="s">
        <v>161</v>
      </c>
      <c r="F147" s="26" t="s">
        <v>89</v>
      </c>
      <c r="G147" s="26" t="s">
        <v>37</v>
      </c>
      <c r="H147" s="26" t="s">
        <v>53</v>
      </c>
      <c r="I147" s="26" t="s">
        <v>53</v>
      </c>
      <c r="J147" s="26" t="s">
        <v>75</v>
      </c>
      <c r="K147" s="26" t="s">
        <v>71</v>
      </c>
      <c r="L147" s="42">
        <v>40</v>
      </c>
      <c r="M147" s="42">
        <v>40</v>
      </c>
      <c r="N147" s="42">
        <v>40</v>
      </c>
      <c r="O147" s="22">
        <v>0</v>
      </c>
    </row>
    <row r="148" spans="1:15" ht="22.5" customHeight="1">
      <c r="A148" s="40" t="s">
        <v>147</v>
      </c>
      <c r="B148" s="41" t="s">
        <v>145</v>
      </c>
      <c r="C148" s="26" t="s">
        <v>146</v>
      </c>
      <c r="D148" s="26" t="s">
        <v>71</v>
      </c>
      <c r="E148" s="26" t="s">
        <v>156</v>
      </c>
      <c r="F148" s="26" t="s">
        <v>89</v>
      </c>
      <c r="G148" s="26" t="s">
        <v>37</v>
      </c>
      <c r="H148" s="26" t="s">
        <v>53</v>
      </c>
      <c r="I148" s="26" t="s">
        <v>53</v>
      </c>
      <c r="J148" s="26" t="s">
        <v>75</v>
      </c>
      <c r="K148" s="26" t="s">
        <v>71</v>
      </c>
      <c r="L148" s="42">
        <v>8</v>
      </c>
      <c r="M148" s="42">
        <v>8</v>
      </c>
      <c r="N148" s="42">
        <v>8</v>
      </c>
      <c r="O148" s="22">
        <v>0</v>
      </c>
    </row>
    <row r="149" spans="1:15" ht="22.5" customHeight="1">
      <c r="A149" s="40" t="s">
        <v>147</v>
      </c>
      <c r="B149" s="41" t="s">
        <v>145</v>
      </c>
      <c r="C149" s="26" t="s">
        <v>146</v>
      </c>
      <c r="D149" s="26" t="s">
        <v>71</v>
      </c>
      <c r="E149" s="26" t="s">
        <v>162</v>
      </c>
      <c r="F149" s="26" t="s">
        <v>89</v>
      </c>
      <c r="G149" s="26" t="s">
        <v>37</v>
      </c>
      <c r="H149" s="26" t="s">
        <v>53</v>
      </c>
      <c r="I149" s="26" t="s">
        <v>53</v>
      </c>
      <c r="J149" s="26" t="s">
        <v>75</v>
      </c>
      <c r="K149" s="26" t="s">
        <v>71</v>
      </c>
      <c r="L149" s="42">
        <v>5</v>
      </c>
      <c r="M149" s="42">
        <v>5</v>
      </c>
      <c r="N149" s="42">
        <v>5</v>
      </c>
      <c r="O149" s="22">
        <v>0</v>
      </c>
    </row>
    <row r="150" spans="1:15" ht="22.5" customHeight="1">
      <c r="A150" s="40" t="s">
        <v>147</v>
      </c>
      <c r="B150" s="41" t="s">
        <v>145</v>
      </c>
      <c r="C150" s="26" t="s">
        <v>146</v>
      </c>
      <c r="D150" s="26" t="s">
        <v>71</v>
      </c>
      <c r="E150" s="26" t="s">
        <v>163</v>
      </c>
      <c r="F150" s="26" t="s">
        <v>89</v>
      </c>
      <c r="G150" s="26" t="s">
        <v>37</v>
      </c>
      <c r="H150" s="26" t="s">
        <v>53</v>
      </c>
      <c r="I150" s="26" t="s">
        <v>53</v>
      </c>
      <c r="J150" s="26" t="s">
        <v>75</v>
      </c>
      <c r="K150" s="26" t="s">
        <v>71</v>
      </c>
      <c r="L150" s="42">
        <v>18</v>
      </c>
      <c r="M150" s="42">
        <v>18</v>
      </c>
      <c r="N150" s="42">
        <v>18</v>
      </c>
      <c r="O150" s="22">
        <v>0</v>
      </c>
    </row>
    <row r="151" spans="1:15" ht="22.5" customHeight="1">
      <c r="A151" s="40" t="s">
        <v>147</v>
      </c>
      <c r="B151" s="41" t="s">
        <v>145</v>
      </c>
      <c r="C151" s="26" t="s">
        <v>146</v>
      </c>
      <c r="D151" s="26" t="s">
        <v>71</v>
      </c>
      <c r="E151" s="26" t="s">
        <v>160</v>
      </c>
      <c r="F151" s="26" t="s">
        <v>89</v>
      </c>
      <c r="G151" s="26" t="s">
        <v>37</v>
      </c>
      <c r="H151" s="26" t="s">
        <v>53</v>
      </c>
      <c r="I151" s="26" t="s">
        <v>53</v>
      </c>
      <c r="J151" s="26" t="s">
        <v>75</v>
      </c>
      <c r="K151" s="26" t="s">
        <v>71</v>
      </c>
      <c r="L151" s="42">
        <v>30</v>
      </c>
      <c r="M151" s="42">
        <v>30</v>
      </c>
      <c r="N151" s="42">
        <v>30</v>
      </c>
      <c r="O151" s="22">
        <v>0</v>
      </c>
    </row>
    <row r="152" spans="1:15" ht="22.5" customHeight="1">
      <c r="A152" s="40" t="s">
        <v>147</v>
      </c>
      <c r="B152" s="41" t="s">
        <v>145</v>
      </c>
      <c r="C152" s="26" t="s">
        <v>146</v>
      </c>
      <c r="D152" s="26" t="s">
        <v>71</v>
      </c>
      <c r="E152" s="26" t="s">
        <v>164</v>
      </c>
      <c r="F152" s="26" t="s">
        <v>89</v>
      </c>
      <c r="G152" s="26" t="s">
        <v>37</v>
      </c>
      <c r="H152" s="26" t="s">
        <v>53</v>
      </c>
      <c r="I152" s="26" t="s">
        <v>53</v>
      </c>
      <c r="J152" s="26" t="s">
        <v>75</v>
      </c>
      <c r="K152" s="26" t="s">
        <v>71</v>
      </c>
      <c r="L152" s="42">
        <v>4</v>
      </c>
      <c r="M152" s="42">
        <v>4</v>
      </c>
      <c r="N152" s="42">
        <v>4</v>
      </c>
      <c r="O152" s="22">
        <v>0</v>
      </c>
    </row>
    <row r="153" spans="1:15" ht="22.5" customHeight="1">
      <c r="A153" s="40" t="s">
        <v>147</v>
      </c>
      <c r="B153" s="41" t="s">
        <v>145</v>
      </c>
      <c r="C153" s="26" t="s">
        <v>146</v>
      </c>
      <c r="D153" s="26" t="s">
        <v>71</v>
      </c>
      <c r="E153" s="26" t="s">
        <v>159</v>
      </c>
      <c r="F153" s="26" t="s">
        <v>89</v>
      </c>
      <c r="G153" s="26" t="s">
        <v>37</v>
      </c>
      <c r="H153" s="26" t="s">
        <v>53</v>
      </c>
      <c r="I153" s="26" t="s">
        <v>53</v>
      </c>
      <c r="J153" s="26" t="s">
        <v>75</v>
      </c>
      <c r="K153" s="26" t="s">
        <v>71</v>
      </c>
      <c r="L153" s="42">
        <v>22</v>
      </c>
      <c r="M153" s="42">
        <v>22</v>
      </c>
      <c r="N153" s="42">
        <v>22</v>
      </c>
      <c r="O153" s="22">
        <v>0</v>
      </c>
    </row>
    <row r="154" spans="1:15" ht="22.5" customHeight="1">
      <c r="A154" s="40" t="s">
        <v>147</v>
      </c>
      <c r="B154" s="41" t="s">
        <v>145</v>
      </c>
      <c r="C154" s="26" t="s">
        <v>146</v>
      </c>
      <c r="D154" s="26" t="s">
        <v>71</v>
      </c>
      <c r="E154" s="26" t="s">
        <v>165</v>
      </c>
      <c r="F154" s="26" t="s">
        <v>89</v>
      </c>
      <c r="G154" s="26" t="s">
        <v>37</v>
      </c>
      <c r="H154" s="26" t="s">
        <v>53</v>
      </c>
      <c r="I154" s="26" t="s">
        <v>53</v>
      </c>
      <c r="J154" s="26" t="s">
        <v>75</v>
      </c>
      <c r="K154" s="26" t="s">
        <v>71</v>
      </c>
      <c r="L154" s="42">
        <v>17</v>
      </c>
      <c r="M154" s="42">
        <v>17</v>
      </c>
      <c r="N154" s="42">
        <v>17</v>
      </c>
      <c r="O154" s="22">
        <v>0</v>
      </c>
    </row>
    <row r="155" spans="1:15" ht="22.5" customHeight="1">
      <c r="A155" s="40" t="s">
        <v>147</v>
      </c>
      <c r="B155" s="41" t="s">
        <v>145</v>
      </c>
      <c r="C155" s="26" t="s">
        <v>146</v>
      </c>
      <c r="D155" s="26" t="s">
        <v>71</v>
      </c>
      <c r="E155" s="26" t="s">
        <v>166</v>
      </c>
      <c r="F155" s="26" t="s">
        <v>89</v>
      </c>
      <c r="G155" s="26" t="s">
        <v>37</v>
      </c>
      <c r="H155" s="26" t="s">
        <v>53</v>
      </c>
      <c r="I155" s="26" t="s">
        <v>53</v>
      </c>
      <c r="J155" s="26" t="s">
        <v>75</v>
      </c>
      <c r="K155" s="26" t="s">
        <v>71</v>
      </c>
      <c r="L155" s="42">
        <v>92</v>
      </c>
      <c r="M155" s="42">
        <v>92</v>
      </c>
      <c r="N155" s="42">
        <v>92</v>
      </c>
      <c r="O155" s="22">
        <v>0</v>
      </c>
    </row>
    <row r="156" spans="1:15" ht="22.5" customHeight="1">
      <c r="A156" s="40" t="s">
        <v>147</v>
      </c>
      <c r="B156" s="41" t="s">
        <v>145</v>
      </c>
      <c r="C156" s="26" t="s">
        <v>146</v>
      </c>
      <c r="D156" s="26" t="s">
        <v>71</v>
      </c>
      <c r="E156" s="26" t="s">
        <v>167</v>
      </c>
      <c r="F156" s="26" t="s">
        <v>89</v>
      </c>
      <c r="G156" s="26" t="s">
        <v>37</v>
      </c>
      <c r="H156" s="26" t="s">
        <v>53</v>
      </c>
      <c r="I156" s="26" t="s">
        <v>53</v>
      </c>
      <c r="J156" s="26" t="s">
        <v>75</v>
      </c>
      <c r="K156" s="26" t="s">
        <v>71</v>
      </c>
      <c r="L156" s="42">
        <v>604</v>
      </c>
      <c r="M156" s="42">
        <v>604</v>
      </c>
      <c r="N156" s="42">
        <v>604</v>
      </c>
      <c r="O156" s="22">
        <v>0</v>
      </c>
    </row>
    <row r="157" spans="1:15" ht="22.5" customHeight="1">
      <c r="A157" s="40" t="s">
        <v>147</v>
      </c>
      <c r="B157" s="41" t="s">
        <v>145</v>
      </c>
      <c r="C157" s="26" t="s">
        <v>146</v>
      </c>
      <c r="D157" s="26" t="s">
        <v>71</v>
      </c>
      <c r="E157" s="26" t="s">
        <v>158</v>
      </c>
      <c r="F157" s="26" t="s">
        <v>89</v>
      </c>
      <c r="G157" s="26" t="s">
        <v>37</v>
      </c>
      <c r="H157" s="26" t="s">
        <v>53</v>
      </c>
      <c r="I157" s="26" t="s">
        <v>53</v>
      </c>
      <c r="J157" s="26" t="s">
        <v>75</v>
      </c>
      <c r="K157" s="26" t="s">
        <v>71</v>
      </c>
      <c r="L157" s="42">
        <v>2131</v>
      </c>
      <c r="M157" s="42">
        <v>2131</v>
      </c>
      <c r="N157" s="42">
        <v>2131</v>
      </c>
      <c r="O157" s="22">
        <v>0</v>
      </c>
    </row>
    <row r="158" spans="1:15" ht="22.5" customHeight="1">
      <c r="A158" s="40" t="s">
        <v>147</v>
      </c>
      <c r="B158" s="41" t="s">
        <v>145</v>
      </c>
      <c r="C158" s="26" t="s">
        <v>146</v>
      </c>
      <c r="D158" s="26" t="s">
        <v>71</v>
      </c>
      <c r="E158" s="26" t="s">
        <v>168</v>
      </c>
      <c r="F158" s="26" t="s">
        <v>89</v>
      </c>
      <c r="G158" s="26" t="s">
        <v>37</v>
      </c>
      <c r="H158" s="26" t="s">
        <v>53</v>
      </c>
      <c r="I158" s="26" t="s">
        <v>53</v>
      </c>
      <c r="J158" s="26" t="s">
        <v>75</v>
      </c>
      <c r="K158" s="26" t="s">
        <v>71</v>
      </c>
      <c r="L158" s="42">
        <v>18</v>
      </c>
      <c r="M158" s="42">
        <v>18</v>
      </c>
      <c r="N158" s="42">
        <v>18</v>
      </c>
      <c r="O158" s="22">
        <v>0</v>
      </c>
    </row>
    <row r="159" spans="1:15" ht="22.5" customHeight="1">
      <c r="A159" s="40" t="s">
        <v>147</v>
      </c>
      <c r="B159" s="41" t="s">
        <v>145</v>
      </c>
      <c r="C159" s="26" t="s">
        <v>146</v>
      </c>
      <c r="D159" s="26" t="s">
        <v>71</v>
      </c>
      <c r="E159" s="26" t="s">
        <v>148</v>
      </c>
      <c r="F159" s="26" t="s">
        <v>89</v>
      </c>
      <c r="G159" s="26" t="s">
        <v>37</v>
      </c>
      <c r="H159" s="26" t="s">
        <v>53</v>
      </c>
      <c r="I159" s="26" t="s">
        <v>53</v>
      </c>
      <c r="J159" s="26" t="s">
        <v>75</v>
      </c>
      <c r="K159" s="26" t="s">
        <v>71</v>
      </c>
      <c r="L159" s="42">
        <v>13</v>
      </c>
      <c r="M159" s="42">
        <v>13</v>
      </c>
      <c r="N159" s="42">
        <v>13</v>
      </c>
      <c r="O159" s="22">
        <v>0</v>
      </c>
    </row>
    <row r="160" spans="1:15" ht="22.5" customHeight="1">
      <c r="A160" s="40" t="s">
        <v>147</v>
      </c>
      <c r="B160" s="41" t="s">
        <v>145</v>
      </c>
      <c r="C160" s="26" t="s">
        <v>146</v>
      </c>
      <c r="D160" s="26" t="s">
        <v>71</v>
      </c>
      <c r="E160" s="26" t="s">
        <v>169</v>
      </c>
      <c r="F160" s="26" t="s">
        <v>89</v>
      </c>
      <c r="G160" s="26" t="s">
        <v>37</v>
      </c>
      <c r="H160" s="26" t="s">
        <v>53</v>
      </c>
      <c r="I160" s="26" t="s">
        <v>53</v>
      </c>
      <c r="J160" s="26" t="s">
        <v>75</v>
      </c>
      <c r="K160" s="26" t="s">
        <v>71</v>
      </c>
      <c r="L160" s="42">
        <v>8</v>
      </c>
      <c r="M160" s="42">
        <v>8</v>
      </c>
      <c r="N160" s="42">
        <v>8</v>
      </c>
      <c r="O160" s="22">
        <v>0</v>
      </c>
    </row>
    <row r="161" spans="1:15" ht="22.5" customHeight="1">
      <c r="A161" s="40" t="s">
        <v>147</v>
      </c>
      <c r="B161" s="41" t="s">
        <v>145</v>
      </c>
      <c r="C161" s="26" t="s">
        <v>146</v>
      </c>
      <c r="D161" s="26" t="s">
        <v>71</v>
      </c>
      <c r="E161" s="26" t="s">
        <v>153</v>
      </c>
      <c r="F161" s="26" t="s">
        <v>89</v>
      </c>
      <c r="G161" s="26" t="s">
        <v>37</v>
      </c>
      <c r="H161" s="26" t="s">
        <v>53</v>
      </c>
      <c r="I161" s="26" t="s">
        <v>53</v>
      </c>
      <c r="J161" s="26" t="s">
        <v>75</v>
      </c>
      <c r="K161" s="26" t="s">
        <v>71</v>
      </c>
      <c r="L161" s="42">
        <v>80</v>
      </c>
      <c r="M161" s="42">
        <v>80</v>
      </c>
      <c r="N161" s="42">
        <v>80</v>
      </c>
      <c r="O161" s="22">
        <v>0</v>
      </c>
    </row>
    <row r="162" spans="1:15" ht="22.5" customHeight="1">
      <c r="A162" s="40" t="s">
        <v>147</v>
      </c>
      <c r="B162" s="41" t="s">
        <v>145</v>
      </c>
      <c r="C162" s="26" t="s">
        <v>146</v>
      </c>
      <c r="D162" s="26" t="s">
        <v>71</v>
      </c>
      <c r="E162" s="26" t="s">
        <v>154</v>
      </c>
      <c r="F162" s="26" t="s">
        <v>89</v>
      </c>
      <c r="G162" s="26" t="s">
        <v>37</v>
      </c>
      <c r="H162" s="26" t="s">
        <v>53</v>
      </c>
      <c r="I162" s="26" t="s">
        <v>53</v>
      </c>
      <c r="J162" s="26" t="s">
        <v>75</v>
      </c>
      <c r="K162" s="26" t="s">
        <v>71</v>
      </c>
      <c r="L162" s="42">
        <v>660</v>
      </c>
      <c r="M162" s="42">
        <v>660</v>
      </c>
      <c r="N162" s="42">
        <v>660</v>
      </c>
      <c r="O162" s="22">
        <v>0</v>
      </c>
    </row>
    <row r="163" spans="1:15" ht="22.5" customHeight="1">
      <c r="A163" s="40" t="s">
        <v>147</v>
      </c>
      <c r="B163" s="41" t="s">
        <v>145</v>
      </c>
      <c r="C163" s="26" t="s">
        <v>146</v>
      </c>
      <c r="D163" s="26" t="s">
        <v>71</v>
      </c>
      <c r="E163" s="26" t="s">
        <v>151</v>
      </c>
      <c r="F163" s="26" t="s">
        <v>89</v>
      </c>
      <c r="G163" s="26" t="s">
        <v>37</v>
      </c>
      <c r="H163" s="26" t="s">
        <v>53</v>
      </c>
      <c r="I163" s="26" t="s">
        <v>53</v>
      </c>
      <c r="J163" s="26" t="s">
        <v>75</v>
      </c>
      <c r="K163" s="26" t="s">
        <v>71</v>
      </c>
      <c r="L163" s="42">
        <v>4</v>
      </c>
      <c r="M163" s="42">
        <v>4</v>
      </c>
      <c r="N163" s="42">
        <v>4</v>
      </c>
      <c r="O163" s="22">
        <v>0</v>
      </c>
    </row>
    <row r="164" spans="1:15" ht="22.5" customHeight="1">
      <c r="A164" s="40" t="s">
        <v>147</v>
      </c>
      <c r="B164" s="41" t="s">
        <v>145</v>
      </c>
      <c r="C164" s="26" t="s">
        <v>146</v>
      </c>
      <c r="D164" s="26" t="s">
        <v>71</v>
      </c>
      <c r="E164" s="26" t="s">
        <v>170</v>
      </c>
      <c r="F164" s="26" t="s">
        <v>89</v>
      </c>
      <c r="G164" s="26" t="s">
        <v>37</v>
      </c>
      <c r="H164" s="26" t="s">
        <v>53</v>
      </c>
      <c r="I164" s="26" t="s">
        <v>53</v>
      </c>
      <c r="J164" s="26" t="s">
        <v>75</v>
      </c>
      <c r="K164" s="26" t="s">
        <v>71</v>
      </c>
      <c r="L164" s="42">
        <v>13</v>
      </c>
      <c r="M164" s="42">
        <v>13</v>
      </c>
      <c r="N164" s="42">
        <v>13</v>
      </c>
      <c r="O164" s="22">
        <v>0</v>
      </c>
    </row>
    <row r="165" spans="1:15" ht="22.5" customHeight="1">
      <c r="A165" s="40" t="s">
        <v>147</v>
      </c>
      <c r="B165" s="41" t="s">
        <v>145</v>
      </c>
      <c r="C165" s="26" t="s">
        <v>146</v>
      </c>
      <c r="D165" s="26" t="s">
        <v>71</v>
      </c>
      <c r="E165" s="26" t="s">
        <v>171</v>
      </c>
      <c r="F165" s="26" t="s">
        <v>89</v>
      </c>
      <c r="G165" s="26" t="s">
        <v>37</v>
      </c>
      <c r="H165" s="26" t="s">
        <v>53</v>
      </c>
      <c r="I165" s="26" t="s">
        <v>53</v>
      </c>
      <c r="J165" s="26" t="s">
        <v>75</v>
      </c>
      <c r="K165" s="26" t="s">
        <v>71</v>
      </c>
      <c r="L165" s="42">
        <v>5</v>
      </c>
      <c r="M165" s="42">
        <v>5</v>
      </c>
      <c r="N165" s="42">
        <v>5</v>
      </c>
      <c r="O165" s="22">
        <v>0</v>
      </c>
    </row>
    <row r="166" spans="1:15" ht="22.5" customHeight="1">
      <c r="A166" s="40" t="s">
        <v>147</v>
      </c>
      <c r="B166" s="41" t="s">
        <v>145</v>
      </c>
      <c r="C166" s="26" t="s">
        <v>146</v>
      </c>
      <c r="D166" s="26" t="s">
        <v>71</v>
      </c>
      <c r="E166" s="26" t="s">
        <v>157</v>
      </c>
      <c r="F166" s="26" t="s">
        <v>89</v>
      </c>
      <c r="G166" s="26" t="s">
        <v>37</v>
      </c>
      <c r="H166" s="26" t="s">
        <v>53</v>
      </c>
      <c r="I166" s="26" t="s">
        <v>53</v>
      </c>
      <c r="J166" s="26" t="s">
        <v>75</v>
      </c>
      <c r="K166" s="26" t="s">
        <v>71</v>
      </c>
      <c r="L166" s="42">
        <v>10</v>
      </c>
      <c r="M166" s="42">
        <v>10</v>
      </c>
      <c r="N166" s="42">
        <v>10</v>
      </c>
      <c r="O166" s="22">
        <v>0</v>
      </c>
    </row>
    <row r="167" spans="1:15" ht="22.5" customHeight="1">
      <c r="A167" s="40" t="s">
        <v>147</v>
      </c>
      <c r="B167" s="41" t="s">
        <v>145</v>
      </c>
      <c r="C167" s="26" t="s">
        <v>146</v>
      </c>
      <c r="D167" s="26" t="s">
        <v>71</v>
      </c>
      <c r="E167" s="26" t="s">
        <v>172</v>
      </c>
      <c r="F167" s="26" t="s">
        <v>89</v>
      </c>
      <c r="G167" s="26" t="s">
        <v>37</v>
      </c>
      <c r="H167" s="26" t="s">
        <v>53</v>
      </c>
      <c r="I167" s="26" t="s">
        <v>53</v>
      </c>
      <c r="J167" s="26" t="s">
        <v>75</v>
      </c>
      <c r="K167" s="26" t="s">
        <v>71</v>
      </c>
      <c r="L167" s="42">
        <v>139</v>
      </c>
      <c r="M167" s="42">
        <v>139</v>
      </c>
      <c r="N167" s="42">
        <v>139</v>
      </c>
      <c r="O167" s="22">
        <v>0</v>
      </c>
    </row>
    <row r="168" spans="1:15" ht="22.5" customHeight="1">
      <c r="A168" s="40" t="s">
        <v>147</v>
      </c>
      <c r="B168" s="41" t="s">
        <v>145</v>
      </c>
      <c r="C168" s="26" t="s">
        <v>146</v>
      </c>
      <c r="D168" s="26" t="s">
        <v>71</v>
      </c>
      <c r="E168" s="26" t="s">
        <v>86</v>
      </c>
      <c r="F168" s="26" t="s">
        <v>90</v>
      </c>
      <c r="G168" s="26" t="s">
        <v>38</v>
      </c>
      <c r="H168" s="26" t="s">
        <v>53</v>
      </c>
      <c r="I168" s="26" t="s">
        <v>53</v>
      </c>
      <c r="J168" s="26" t="s">
        <v>75</v>
      </c>
      <c r="K168" s="26" t="s">
        <v>71</v>
      </c>
      <c r="L168" s="42">
        <v>13</v>
      </c>
      <c r="M168" s="42">
        <v>13</v>
      </c>
      <c r="N168" s="42">
        <v>13</v>
      </c>
      <c r="O168" s="22">
        <v>0</v>
      </c>
    </row>
    <row r="169" spans="1:15" ht="22.5" customHeight="1">
      <c r="A169" s="40" t="s">
        <v>147</v>
      </c>
      <c r="B169" s="41" t="s">
        <v>145</v>
      </c>
      <c r="C169" s="26" t="s">
        <v>146</v>
      </c>
      <c r="D169" s="26" t="s">
        <v>71</v>
      </c>
      <c r="E169" s="26" t="s">
        <v>91</v>
      </c>
      <c r="F169" s="26" t="s">
        <v>90</v>
      </c>
      <c r="G169" s="26" t="s">
        <v>38</v>
      </c>
      <c r="H169" s="26" t="s">
        <v>53</v>
      </c>
      <c r="I169" s="26" t="s">
        <v>53</v>
      </c>
      <c r="J169" s="26" t="s">
        <v>75</v>
      </c>
      <c r="K169" s="26" t="s">
        <v>71</v>
      </c>
      <c r="L169" s="42">
        <v>211</v>
      </c>
      <c r="M169" s="42">
        <v>211</v>
      </c>
      <c r="N169" s="42">
        <v>211</v>
      </c>
      <c r="O169" s="22">
        <v>0</v>
      </c>
    </row>
    <row r="170" spans="1:15" ht="22.5" customHeight="1">
      <c r="A170" s="40" t="s">
        <v>147</v>
      </c>
      <c r="B170" s="41" t="s">
        <v>145</v>
      </c>
      <c r="C170" s="26" t="s">
        <v>146</v>
      </c>
      <c r="D170" s="26" t="s">
        <v>71</v>
      </c>
      <c r="E170" s="26" t="s">
        <v>86</v>
      </c>
      <c r="F170" s="26" t="s">
        <v>87</v>
      </c>
      <c r="G170" s="26" t="s">
        <v>38</v>
      </c>
      <c r="H170" s="26" t="s">
        <v>53</v>
      </c>
      <c r="I170" s="26" t="s">
        <v>53</v>
      </c>
      <c r="J170" s="26" t="s">
        <v>75</v>
      </c>
      <c r="K170" s="26" t="s">
        <v>71</v>
      </c>
      <c r="L170" s="42">
        <v>10</v>
      </c>
      <c r="M170" s="42">
        <v>10</v>
      </c>
      <c r="N170" s="42">
        <v>10</v>
      </c>
      <c r="O170" s="22">
        <v>0</v>
      </c>
    </row>
    <row r="171" spans="1:15" ht="22.5" customHeight="1">
      <c r="A171" s="40" t="s">
        <v>147</v>
      </c>
      <c r="B171" s="41" t="s">
        <v>145</v>
      </c>
      <c r="C171" s="26" t="s">
        <v>146</v>
      </c>
      <c r="D171" s="26" t="s">
        <v>71</v>
      </c>
      <c r="E171" s="26" t="s">
        <v>148</v>
      </c>
      <c r="F171" s="26" t="s">
        <v>87</v>
      </c>
      <c r="G171" s="26" t="s">
        <v>37</v>
      </c>
      <c r="H171" s="26" t="s">
        <v>53</v>
      </c>
      <c r="I171" s="26" t="s">
        <v>53</v>
      </c>
      <c r="J171" s="26" t="s">
        <v>75</v>
      </c>
      <c r="K171" s="26" t="s">
        <v>71</v>
      </c>
      <c r="L171" s="42">
        <v>13</v>
      </c>
      <c r="M171" s="42">
        <v>13</v>
      </c>
      <c r="N171" s="42">
        <v>13</v>
      </c>
      <c r="O171" s="22">
        <v>0</v>
      </c>
    </row>
    <row r="172" spans="1:15" ht="22.5" customHeight="1">
      <c r="A172" s="40" t="s">
        <v>147</v>
      </c>
      <c r="B172" s="41" t="s">
        <v>145</v>
      </c>
      <c r="C172" s="26" t="s">
        <v>146</v>
      </c>
      <c r="D172" s="26" t="s">
        <v>71</v>
      </c>
      <c r="E172" s="26" t="s">
        <v>86</v>
      </c>
      <c r="F172" s="26" t="s">
        <v>89</v>
      </c>
      <c r="G172" s="26" t="s">
        <v>38</v>
      </c>
      <c r="H172" s="26" t="s">
        <v>53</v>
      </c>
      <c r="I172" s="26" t="s">
        <v>53</v>
      </c>
      <c r="J172" s="26" t="s">
        <v>75</v>
      </c>
      <c r="K172" s="26" t="s">
        <v>71</v>
      </c>
      <c r="L172" s="42">
        <v>38</v>
      </c>
      <c r="M172" s="42">
        <v>38</v>
      </c>
      <c r="N172" s="42">
        <v>38</v>
      </c>
      <c r="O172" s="22">
        <v>0</v>
      </c>
    </row>
    <row r="173" spans="1:15" ht="22.5" customHeight="1">
      <c r="A173" s="23" t="s">
        <v>66</v>
      </c>
      <c r="B173" s="24" t="s">
        <v>67</v>
      </c>
      <c r="C173" s="25" t="s">
        <v>68</v>
      </c>
      <c r="D173" s="26" t="s">
        <v>71</v>
      </c>
      <c r="E173" s="26" t="s">
        <v>72</v>
      </c>
      <c r="F173" s="26" t="s">
        <v>73</v>
      </c>
      <c r="G173" s="26" t="s">
        <v>74</v>
      </c>
      <c r="H173" s="26" t="s">
        <v>53</v>
      </c>
      <c r="I173" s="26" t="s">
        <v>68</v>
      </c>
      <c r="J173" s="26" t="s">
        <v>75</v>
      </c>
      <c r="K173" s="26" t="s">
        <v>71</v>
      </c>
      <c r="L173" s="21">
        <v>0</v>
      </c>
      <c r="M173" s="21">
        <v>0</v>
      </c>
      <c r="N173" s="21">
        <v>0</v>
      </c>
      <c r="O173" s="22">
        <v>0</v>
      </c>
    </row>
    <row r="174" spans="1:15" ht="22.5" customHeight="1">
      <c r="A174" s="43" t="s">
        <v>174</v>
      </c>
      <c r="B174" s="19" t="s">
        <v>173</v>
      </c>
      <c r="C174" s="20" t="s">
        <v>53</v>
      </c>
      <c r="D174" s="26" t="s">
        <v>71</v>
      </c>
      <c r="E174" s="26" t="s">
        <v>72</v>
      </c>
      <c r="F174" s="26" t="s">
        <v>73</v>
      </c>
      <c r="G174" s="26" t="s">
        <v>74</v>
      </c>
      <c r="H174" s="26" t="s">
        <v>53</v>
      </c>
      <c r="I174" s="26" t="s">
        <v>53</v>
      </c>
      <c r="J174" s="26" t="s">
        <v>75</v>
      </c>
      <c r="K174" s="26" t="s">
        <v>71</v>
      </c>
      <c r="L174" s="21">
        <v>0</v>
      </c>
      <c r="M174" s="21">
        <v>0</v>
      </c>
      <c r="N174" s="21">
        <v>0</v>
      </c>
      <c r="O174" s="22">
        <v>0</v>
      </c>
    </row>
    <row r="175" spans="1:15" ht="22.5" customHeight="1">
      <c r="A175" s="43" t="s">
        <v>176</v>
      </c>
      <c r="B175" s="19" t="s">
        <v>175</v>
      </c>
      <c r="C175" s="20" t="s">
        <v>53</v>
      </c>
      <c r="D175" s="26" t="s">
        <v>71</v>
      </c>
      <c r="E175" s="26" t="s">
        <v>72</v>
      </c>
      <c r="F175" s="26" t="s">
        <v>73</v>
      </c>
      <c r="G175" s="26" t="s">
        <v>74</v>
      </c>
      <c r="H175" s="26" t="s">
        <v>53</v>
      </c>
      <c r="I175" s="26" t="s">
        <v>53</v>
      </c>
      <c r="J175" s="26" t="s">
        <v>75</v>
      </c>
      <c r="K175" s="26" t="s">
        <v>71</v>
      </c>
      <c r="L175" s="21">
        <v>0</v>
      </c>
      <c r="M175" s="21">
        <v>0</v>
      </c>
      <c r="N175" s="21">
        <v>0</v>
      </c>
      <c r="O175" s="22">
        <v>0</v>
      </c>
    </row>
    <row r="176" spans="1:15" ht="22.5" customHeight="1">
      <c r="A176" s="43" t="s">
        <v>178</v>
      </c>
      <c r="B176" s="19" t="s">
        <v>177</v>
      </c>
      <c r="C176" s="20" t="s">
        <v>53</v>
      </c>
      <c r="D176" s="26" t="s">
        <v>71</v>
      </c>
      <c r="E176" s="26" t="s">
        <v>72</v>
      </c>
      <c r="F176" s="26" t="s">
        <v>73</v>
      </c>
      <c r="G176" s="26" t="s">
        <v>74</v>
      </c>
      <c r="H176" s="26" t="s">
        <v>53</v>
      </c>
      <c r="I176" s="26" t="s">
        <v>53</v>
      </c>
      <c r="J176" s="26" t="s">
        <v>75</v>
      </c>
      <c r="K176" s="26" t="s">
        <v>71</v>
      </c>
      <c r="L176" s="21">
        <v>0</v>
      </c>
      <c r="M176" s="21">
        <v>0</v>
      </c>
      <c r="N176" s="21">
        <v>0</v>
      </c>
      <c r="O176" s="22">
        <v>0</v>
      </c>
    </row>
  </sheetData>
  <mergeCells count="27">
    <mergeCell ref="L75:O75"/>
    <mergeCell ref="B70:L70"/>
    <mergeCell ref="A73:O73"/>
    <mergeCell ref="A75:A77"/>
    <mergeCell ref="B75:B77"/>
    <mergeCell ref="C75:C77"/>
    <mergeCell ref="K75:K77"/>
    <mergeCell ref="O76:O77"/>
    <mergeCell ref="I75:I77"/>
    <mergeCell ref="H75:H77"/>
    <mergeCell ref="G75:G77"/>
    <mergeCell ref="F75:F77"/>
    <mergeCell ref="D75:D77"/>
    <mergeCell ref="E75:E77"/>
    <mergeCell ref="J75:J77"/>
    <mergeCell ref="B67:L67"/>
    <mergeCell ref="O63:O64"/>
    <mergeCell ref="A62:N62"/>
    <mergeCell ref="A63:N63"/>
    <mergeCell ref="B65:D65"/>
    <mergeCell ref="N56:O56"/>
    <mergeCell ref="N57:O57"/>
    <mergeCell ref="N60:O60"/>
    <mergeCell ref="N58:O58"/>
    <mergeCell ref="N53:O53"/>
    <mergeCell ref="N54:O54"/>
    <mergeCell ref="N55:O55"/>
  </mergeCells>
  <pageMargins left="0.59055118110236227" right="0.51181102362204722" top="0.78740157480314965" bottom="0.31496062992125984" header="0.19685039370078741" footer="0.19685039370078741"/>
  <pageSetup paperSize="9" scale="62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8"/>
  <sheetViews>
    <sheetView workbookViewId="0">
      <selection sqref="A1:CZ51"/>
    </sheetView>
  </sheetViews>
  <sheetFormatPr defaultRowHeight="10.15" customHeight="1"/>
  <cols>
    <col min="1" max="99" width="0.85546875" customWidth="1"/>
    <col min="100" max="100" width="8.7109375" customWidth="1"/>
    <col min="101" max="104" width="11.7109375" customWidth="1"/>
  </cols>
  <sheetData>
    <row r="1" spans="1:104" ht="13.5" customHeight="1">
      <c r="B1" s="171" t="s">
        <v>179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</row>
    <row r="2" spans="1:104" ht="15"/>
    <row r="3" spans="1:104" ht="11.25" customHeight="1">
      <c r="A3" s="180" t="s">
        <v>180</v>
      </c>
      <c r="B3" s="181"/>
      <c r="C3" s="181"/>
      <c r="D3" s="181"/>
      <c r="E3" s="181"/>
      <c r="F3" s="181"/>
      <c r="G3" s="181"/>
      <c r="H3" s="182"/>
      <c r="I3" s="187" t="s">
        <v>19</v>
      </c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2"/>
      <c r="CN3" s="175" t="s">
        <v>181</v>
      </c>
      <c r="CO3" s="181"/>
      <c r="CP3" s="181"/>
      <c r="CQ3" s="181"/>
      <c r="CR3" s="181"/>
      <c r="CS3" s="181"/>
      <c r="CT3" s="181"/>
      <c r="CU3" s="182"/>
      <c r="CV3" s="178" t="s">
        <v>182</v>
      </c>
      <c r="CW3" s="168" t="s">
        <v>29</v>
      </c>
      <c r="CX3" s="192"/>
      <c r="CY3" s="192"/>
      <c r="CZ3" s="193"/>
    </row>
    <row r="4" spans="1:104" ht="11.25" customHeight="1">
      <c r="A4" s="183"/>
      <c r="B4" s="183"/>
      <c r="C4" s="183"/>
      <c r="D4" s="183"/>
      <c r="E4" s="183"/>
      <c r="F4" s="183"/>
      <c r="G4" s="183"/>
      <c r="H4" s="184"/>
      <c r="I4" s="188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4"/>
      <c r="CN4" s="188"/>
      <c r="CO4" s="183"/>
      <c r="CP4" s="183"/>
      <c r="CQ4" s="183"/>
      <c r="CR4" s="183"/>
      <c r="CS4" s="183"/>
      <c r="CT4" s="183"/>
      <c r="CU4" s="184"/>
      <c r="CV4" s="190"/>
      <c r="CW4" s="35" t="s">
        <v>57</v>
      </c>
      <c r="CX4" s="35" t="s">
        <v>58</v>
      </c>
      <c r="CY4" s="35" t="s">
        <v>59</v>
      </c>
      <c r="CZ4" s="178" t="s">
        <v>30</v>
      </c>
    </row>
    <row r="5" spans="1:104" ht="39" customHeight="1">
      <c r="A5" s="185"/>
      <c r="B5" s="185"/>
      <c r="C5" s="185"/>
      <c r="D5" s="185"/>
      <c r="E5" s="185"/>
      <c r="F5" s="185"/>
      <c r="G5" s="185"/>
      <c r="H5" s="186"/>
      <c r="I5" s="189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6"/>
      <c r="CN5" s="189"/>
      <c r="CO5" s="185"/>
      <c r="CP5" s="185"/>
      <c r="CQ5" s="185"/>
      <c r="CR5" s="185"/>
      <c r="CS5" s="185"/>
      <c r="CT5" s="185"/>
      <c r="CU5" s="186"/>
      <c r="CV5" s="191"/>
      <c r="CW5" s="10" t="s">
        <v>183</v>
      </c>
      <c r="CX5" s="44" t="s">
        <v>184</v>
      </c>
      <c r="CY5" s="44" t="s">
        <v>185</v>
      </c>
      <c r="CZ5" s="191"/>
    </row>
    <row r="6" spans="1:104" ht="10.9" customHeight="1" thickBot="1">
      <c r="A6" s="200" t="s">
        <v>34</v>
      </c>
      <c r="B6" s="192"/>
      <c r="C6" s="192"/>
      <c r="D6" s="192"/>
      <c r="E6" s="192"/>
      <c r="F6" s="192"/>
      <c r="G6" s="192"/>
      <c r="H6" s="193"/>
      <c r="I6" s="201" t="s">
        <v>35</v>
      </c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3"/>
      <c r="CN6" s="202" t="s">
        <v>36</v>
      </c>
      <c r="CO6" s="203"/>
      <c r="CP6" s="203"/>
      <c r="CQ6" s="203"/>
      <c r="CR6" s="203"/>
      <c r="CS6" s="203"/>
      <c r="CT6" s="203"/>
      <c r="CU6" s="204"/>
      <c r="CV6" s="58" t="s">
        <v>37</v>
      </c>
      <c r="CW6" s="58" t="s">
        <v>38</v>
      </c>
      <c r="CX6" s="58" t="s">
        <v>39</v>
      </c>
      <c r="CY6" s="58" t="s">
        <v>40</v>
      </c>
      <c r="CZ6" s="45" t="s">
        <v>41</v>
      </c>
    </row>
    <row r="7" spans="1:104" ht="12.75" customHeight="1">
      <c r="A7" s="205">
        <v>1</v>
      </c>
      <c r="B7" s="192"/>
      <c r="C7" s="192"/>
      <c r="D7" s="192"/>
      <c r="E7" s="192"/>
      <c r="F7" s="192"/>
      <c r="G7" s="192"/>
      <c r="H7" s="193"/>
      <c r="I7" s="206" t="s">
        <v>186</v>
      </c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7"/>
      <c r="CN7" s="207" t="s">
        <v>187</v>
      </c>
      <c r="CO7" s="208"/>
      <c r="CP7" s="208"/>
      <c r="CQ7" s="208"/>
      <c r="CR7" s="208"/>
      <c r="CS7" s="208"/>
      <c r="CT7" s="208"/>
      <c r="CU7" s="209"/>
      <c r="CV7" s="16" t="s">
        <v>188</v>
      </c>
      <c r="CW7" s="17">
        <f>'ФХД_ Поступления и выплаты'!L128</f>
        <v>6619</v>
      </c>
      <c r="CX7" s="17">
        <f>'ФХД_ Поступления и выплаты'!M128</f>
        <v>6619</v>
      </c>
      <c r="CY7" s="17">
        <f>'ФХД_ Поступления и выплаты'!N128</f>
        <v>6466</v>
      </c>
      <c r="CZ7" s="18">
        <v>0</v>
      </c>
    </row>
    <row r="8" spans="1:104" ht="24" customHeight="1">
      <c r="A8" s="195" t="s">
        <v>191</v>
      </c>
      <c r="B8" s="192"/>
      <c r="C8" s="192"/>
      <c r="D8" s="192"/>
      <c r="E8" s="192"/>
      <c r="F8" s="192"/>
      <c r="G8" s="192"/>
      <c r="H8" s="193"/>
      <c r="I8" s="196" t="s">
        <v>192</v>
      </c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7"/>
      <c r="CN8" s="198" t="s">
        <v>193</v>
      </c>
      <c r="CO8" s="192"/>
      <c r="CP8" s="192"/>
      <c r="CQ8" s="192"/>
      <c r="CR8" s="192"/>
      <c r="CS8" s="192"/>
      <c r="CT8" s="192"/>
      <c r="CU8" s="193"/>
      <c r="CV8" s="20" t="s">
        <v>194</v>
      </c>
      <c r="CW8" s="21">
        <v>0</v>
      </c>
      <c r="CX8" s="21">
        <v>0</v>
      </c>
      <c r="CY8" s="21">
        <v>0</v>
      </c>
      <c r="CZ8" s="22">
        <v>0</v>
      </c>
    </row>
    <row r="9" spans="1:104" ht="24" customHeight="1">
      <c r="A9" s="195" t="s">
        <v>189</v>
      </c>
      <c r="B9" s="192"/>
      <c r="C9" s="192"/>
      <c r="D9" s="192"/>
      <c r="E9" s="192"/>
      <c r="F9" s="192"/>
      <c r="G9" s="192"/>
      <c r="H9" s="193"/>
      <c r="I9" s="199" t="s">
        <v>195</v>
      </c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7"/>
      <c r="CN9" s="198" t="s">
        <v>190</v>
      </c>
      <c r="CO9" s="192"/>
      <c r="CP9" s="192"/>
      <c r="CQ9" s="192"/>
      <c r="CR9" s="192"/>
      <c r="CS9" s="192"/>
      <c r="CT9" s="192"/>
      <c r="CU9" s="193"/>
      <c r="CV9" s="20" t="s">
        <v>188</v>
      </c>
      <c r="CW9" s="21">
        <v>0</v>
      </c>
      <c r="CX9" s="21">
        <v>0</v>
      </c>
      <c r="CY9" s="21">
        <v>0</v>
      </c>
      <c r="CZ9" s="22">
        <v>0</v>
      </c>
    </row>
    <row r="10" spans="1:104" ht="24" customHeight="1">
      <c r="A10" s="195" t="s">
        <v>196</v>
      </c>
      <c r="B10" s="192"/>
      <c r="C10" s="192"/>
      <c r="D10" s="192"/>
      <c r="E10" s="192"/>
      <c r="F10" s="192"/>
      <c r="G10" s="192"/>
      <c r="H10" s="193"/>
      <c r="I10" s="199" t="s">
        <v>197</v>
      </c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7"/>
      <c r="CN10" s="198" t="s">
        <v>198</v>
      </c>
      <c r="CO10" s="192"/>
      <c r="CP10" s="192"/>
      <c r="CQ10" s="192"/>
      <c r="CR10" s="192"/>
      <c r="CS10" s="192"/>
      <c r="CT10" s="192"/>
      <c r="CU10" s="193"/>
      <c r="CV10" s="20" t="s">
        <v>194</v>
      </c>
      <c r="CW10" s="21">
        <v>0</v>
      </c>
      <c r="CX10" s="21">
        <v>0</v>
      </c>
      <c r="CY10" s="21">
        <v>0</v>
      </c>
      <c r="CZ10" s="22">
        <v>0</v>
      </c>
    </row>
    <row r="11" spans="1:104" ht="24" customHeight="1">
      <c r="A11" s="195" t="s">
        <v>199</v>
      </c>
      <c r="B11" s="192"/>
      <c r="C11" s="192"/>
      <c r="D11" s="192"/>
      <c r="E11" s="192"/>
      <c r="F11" s="192"/>
      <c r="G11" s="192"/>
      <c r="H11" s="193"/>
      <c r="I11" s="199" t="s">
        <v>200</v>
      </c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7"/>
      <c r="CN11" s="198" t="s">
        <v>201</v>
      </c>
      <c r="CO11" s="192"/>
      <c r="CP11" s="192"/>
      <c r="CQ11" s="192"/>
      <c r="CR11" s="192"/>
      <c r="CS11" s="192"/>
      <c r="CT11" s="192"/>
      <c r="CU11" s="193"/>
      <c r="CV11" s="20" t="s">
        <v>188</v>
      </c>
      <c r="CW11" s="21">
        <f>CW7</f>
        <v>6619</v>
      </c>
      <c r="CX11" s="21">
        <f t="shared" ref="CX11:CY11" si="0">CX7</f>
        <v>6619</v>
      </c>
      <c r="CY11" s="21">
        <f t="shared" si="0"/>
        <v>6466</v>
      </c>
      <c r="CZ11" s="22">
        <v>0</v>
      </c>
    </row>
    <row r="12" spans="1:104" ht="24" customHeight="1">
      <c r="A12" s="195" t="s">
        <v>202</v>
      </c>
      <c r="B12" s="192"/>
      <c r="C12" s="192"/>
      <c r="D12" s="192"/>
      <c r="E12" s="192"/>
      <c r="F12" s="192"/>
      <c r="G12" s="192"/>
      <c r="H12" s="193"/>
      <c r="I12" s="199" t="s">
        <v>203</v>
      </c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7"/>
      <c r="CN12" s="198" t="s">
        <v>204</v>
      </c>
      <c r="CO12" s="192"/>
      <c r="CP12" s="192"/>
      <c r="CQ12" s="192"/>
      <c r="CR12" s="192"/>
      <c r="CS12" s="192"/>
      <c r="CT12" s="192"/>
      <c r="CU12" s="193"/>
      <c r="CV12" s="20" t="s">
        <v>188</v>
      </c>
      <c r="CW12" s="21">
        <f>CW11-CW15</f>
        <v>6347</v>
      </c>
      <c r="CX12" s="21">
        <f t="shared" ref="CX12:CY12" si="1">CX11-CX15</f>
        <v>6347</v>
      </c>
      <c r="CY12" s="21">
        <f t="shared" si="1"/>
        <v>6194</v>
      </c>
      <c r="CZ12" s="22">
        <v>0</v>
      </c>
    </row>
    <row r="13" spans="1:104" ht="24" customHeight="1">
      <c r="A13" s="195" t="s">
        <v>205</v>
      </c>
      <c r="B13" s="192"/>
      <c r="C13" s="192"/>
      <c r="D13" s="192"/>
      <c r="E13" s="192"/>
      <c r="F13" s="192"/>
      <c r="G13" s="192"/>
      <c r="H13" s="193"/>
      <c r="I13" s="199" t="s">
        <v>206</v>
      </c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7"/>
      <c r="CN13" s="198" t="s">
        <v>207</v>
      </c>
      <c r="CO13" s="192"/>
      <c r="CP13" s="192"/>
      <c r="CQ13" s="192"/>
      <c r="CR13" s="192"/>
      <c r="CS13" s="192"/>
      <c r="CT13" s="192"/>
      <c r="CU13" s="193"/>
      <c r="CV13" s="20" t="s">
        <v>188</v>
      </c>
      <c r="CW13" s="21">
        <f>CW12-CW14</f>
        <v>5222</v>
      </c>
      <c r="CX13" s="21">
        <f t="shared" ref="CX13:CY13" si="2">CX12-CX14</f>
        <v>5222</v>
      </c>
      <c r="CY13" s="21">
        <f t="shared" si="2"/>
        <v>5069</v>
      </c>
      <c r="CZ13" s="22">
        <v>0</v>
      </c>
    </row>
    <row r="14" spans="1:104" ht="24" customHeight="1">
      <c r="A14" s="195" t="s">
        <v>208</v>
      </c>
      <c r="B14" s="192"/>
      <c r="C14" s="192"/>
      <c r="D14" s="192"/>
      <c r="E14" s="192"/>
      <c r="F14" s="192"/>
      <c r="G14" s="192"/>
      <c r="H14" s="193"/>
      <c r="I14" s="199" t="s">
        <v>209</v>
      </c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7"/>
      <c r="CN14" s="198" t="s">
        <v>210</v>
      </c>
      <c r="CO14" s="192"/>
      <c r="CP14" s="192"/>
      <c r="CQ14" s="192"/>
      <c r="CR14" s="192"/>
      <c r="CS14" s="192"/>
      <c r="CT14" s="192"/>
      <c r="CU14" s="193"/>
      <c r="CV14" s="20" t="s">
        <v>188</v>
      </c>
      <c r="CW14" s="21">
        <f>'ФХД_ Поступления и выплаты'!L137+'ФХД_ Поступления и выплаты'!L138</f>
        <v>1125</v>
      </c>
      <c r="CX14" s="21">
        <f>'ФХД_ Поступления и выплаты'!M137+'ФХД_ Поступления и выплаты'!M138</f>
        <v>1125</v>
      </c>
      <c r="CY14" s="21">
        <f>'ФХД_ Поступления и выплаты'!N137+'ФХД_ Поступления и выплаты'!N138</f>
        <v>1125</v>
      </c>
      <c r="CZ14" s="22">
        <v>0</v>
      </c>
    </row>
    <row r="15" spans="1:104" ht="24" customHeight="1">
      <c r="A15" s="195" t="s">
        <v>211</v>
      </c>
      <c r="B15" s="192"/>
      <c r="C15" s="192"/>
      <c r="D15" s="192"/>
      <c r="E15" s="192"/>
      <c r="F15" s="192"/>
      <c r="G15" s="192"/>
      <c r="H15" s="193"/>
      <c r="I15" s="199" t="s">
        <v>212</v>
      </c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7"/>
      <c r="CN15" s="198" t="s">
        <v>213</v>
      </c>
      <c r="CO15" s="192"/>
      <c r="CP15" s="192"/>
      <c r="CQ15" s="192"/>
      <c r="CR15" s="192"/>
      <c r="CS15" s="192"/>
      <c r="CT15" s="192"/>
      <c r="CU15" s="193"/>
      <c r="CV15" s="20" t="s">
        <v>188</v>
      </c>
      <c r="CW15" s="21">
        <f>CW16</f>
        <v>272</v>
      </c>
      <c r="CX15" s="21">
        <f t="shared" ref="CX15:CY15" si="3">CX16</f>
        <v>272</v>
      </c>
      <c r="CY15" s="21">
        <f t="shared" si="3"/>
        <v>272</v>
      </c>
      <c r="CZ15" s="22">
        <v>0</v>
      </c>
    </row>
    <row r="16" spans="1:104" ht="24" customHeight="1">
      <c r="A16" s="195" t="s">
        <v>214</v>
      </c>
      <c r="B16" s="192"/>
      <c r="C16" s="192"/>
      <c r="D16" s="192"/>
      <c r="E16" s="192"/>
      <c r="F16" s="192"/>
      <c r="G16" s="192"/>
      <c r="H16" s="193"/>
      <c r="I16" s="199" t="s">
        <v>206</v>
      </c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7"/>
      <c r="CN16" s="198" t="s">
        <v>215</v>
      </c>
      <c r="CO16" s="192"/>
      <c r="CP16" s="192"/>
      <c r="CQ16" s="192"/>
      <c r="CR16" s="192"/>
      <c r="CS16" s="192"/>
      <c r="CT16" s="192"/>
      <c r="CU16" s="193"/>
      <c r="CV16" s="20" t="s">
        <v>188</v>
      </c>
      <c r="CW16" s="21">
        <f>'ФХД_ Поступления и выплаты'!L168+'ФХД_ Поступления и выплаты'!L169+'ФХД_ Поступления и выплаты'!L170+'ФХД_ Поступления и выплаты'!L172</f>
        <v>272</v>
      </c>
      <c r="CX16" s="21">
        <f>'ФХД_ Поступления и выплаты'!M168+'ФХД_ Поступления и выплаты'!M169+'ФХД_ Поступления и выплаты'!M170+'ФХД_ Поступления и выплаты'!M172</f>
        <v>272</v>
      </c>
      <c r="CY16" s="21">
        <f>'ФХД_ Поступления и выплаты'!N168+'ФХД_ Поступления и выплаты'!N169+'ФХД_ Поступления и выплаты'!N170+'ФХД_ Поступления и выплаты'!N172</f>
        <v>272</v>
      </c>
      <c r="CZ16" s="22">
        <v>0</v>
      </c>
    </row>
    <row r="17" spans="1:104" ht="24" customHeight="1">
      <c r="A17" s="195" t="s">
        <v>216</v>
      </c>
      <c r="B17" s="192"/>
      <c r="C17" s="192"/>
      <c r="D17" s="192"/>
      <c r="E17" s="192"/>
      <c r="F17" s="192"/>
      <c r="G17" s="192"/>
      <c r="H17" s="193"/>
      <c r="I17" s="199" t="s">
        <v>209</v>
      </c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7"/>
      <c r="CN17" s="198" t="s">
        <v>217</v>
      </c>
      <c r="CO17" s="192"/>
      <c r="CP17" s="192"/>
      <c r="CQ17" s="192"/>
      <c r="CR17" s="192"/>
      <c r="CS17" s="192"/>
      <c r="CT17" s="192"/>
      <c r="CU17" s="193"/>
      <c r="CV17" s="20" t="s">
        <v>188</v>
      </c>
      <c r="CW17" s="21">
        <v>0</v>
      </c>
      <c r="CX17" s="21">
        <v>0</v>
      </c>
      <c r="CY17" s="21">
        <v>0</v>
      </c>
      <c r="CZ17" s="22">
        <v>0</v>
      </c>
    </row>
    <row r="18" spans="1:104" ht="24" customHeight="1">
      <c r="A18" s="195" t="s">
        <v>218</v>
      </c>
      <c r="B18" s="192"/>
      <c r="C18" s="192"/>
      <c r="D18" s="192"/>
      <c r="E18" s="192"/>
      <c r="F18" s="192"/>
      <c r="G18" s="192"/>
      <c r="H18" s="193"/>
      <c r="I18" s="199" t="s">
        <v>219</v>
      </c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7"/>
      <c r="CN18" s="198" t="s">
        <v>220</v>
      </c>
      <c r="CO18" s="192"/>
      <c r="CP18" s="192"/>
      <c r="CQ18" s="192"/>
      <c r="CR18" s="192"/>
      <c r="CS18" s="192"/>
      <c r="CT18" s="192"/>
      <c r="CU18" s="193"/>
      <c r="CV18" s="20" t="s">
        <v>188</v>
      </c>
      <c r="CW18" s="21">
        <v>0</v>
      </c>
      <c r="CX18" s="21">
        <v>0</v>
      </c>
      <c r="CY18" s="21">
        <v>0</v>
      </c>
      <c r="CZ18" s="22">
        <v>0</v>
      </c>
    </row>
    <row r="19" spans="1:104" ht="24" customHeight="1">
      <c r="A19" s="195" t="s">
        <v>221</v>
      </c>
      <c r="B19" s="192"/>
      <c r="C19" s="192"/>
      <c r="D19" s="192"/>
      <c r="E19" s="192"/>
      <c r="F19" s="192"/>
      <c r="G19" s="192"/>
      <c r="H19" s="193"/>
      <c r="I19" s="199" t="s">
        <v>222</v>
      </c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7"/>
      <c r="CN19" s="198" t="s">
        <v>223</v>
      </c>
      <c r="CO19" s="192"/>
      <c r="CP19" s="192"/>
      <c r="CQ19" s="192"/>
      <c r="CR19" s="192"/>
      <c r="CS19" s="192"/>
      <c r="CT19" s="192"/>
      <c r="CU19" s="193"/>
      <c r="CV19" s="20" t="s">
        <v>188</v>
      </c>
      <c r="CW19" s="21">
        <v>0</v>
      </c>
      <c r="CX19" s="21">
        <v>0</v>
      </c>
      <c r="CY19" s="21">
        <v>0</v>
      </c>
      <c r="CZ19" s="22">
        <v>0</v>
      </c>
    </row>
    <row r="20" spans="1:104" ht="24" customHeight="1">
      <c r="A20" s="195" t="s">
        <v>224</v>
      </c>
      <c r="B20" s="192"/>
      <c r="C20" s="192"/>
      <c r="D20" s="192"/>
      <c r="E20" s="192"/>
      <c r="F20" s="192"/>
      <c r="G20" s="192"/>
      <c r="H20" s="193"/>
      <c r="I20" s="199" t="s">
        <v>206</v>
      </c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7"/>
      <c r="CN20" s="198" t="s">
        <v>225</v>
      </c>
      <c r="CO20" s="192"/>
      <c r="CP20" s="192"/>
      <c r="CQ20" s="192"/>
      <c r="CR20" s="192"/>
      <c r="CS20" s="192"/>
      <c r="CT20" s="192"/>
      <c r="CU20" s="193"/>
      <c r="CV20" s="20" t="s">
        <v>188</v>
      </c>
      <c r="CW20" s="21">
        <v>0</v>
      </c>
      <c r="CX20" s="21">
        <v>0</v>
      </c>
      <c r="CY20" s="21">
        <v>0</v>
      </c>
      <c r="CZ20" s="22">
        <v>0</v>
      </c>
    </row>
    <row r="21" spans="1:104" ht="24" customHeight="1">
      <c r="A21" s="195" t="s">
        <v>226</v>
      </c>
      <c r="B21" s="192"/>
      <c r="C21" s="192"/>
      <c r="D21" s="192"/>
      <c r="E21" s="192"/>
      <c r="F21" s="192"/>
      <c r="G21" s="192"/>
      <c r="H21" s="193"/>
      <c r="I21" s="199" t="s">
        <v>209</v>
      </c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7"/>
      <c r="CN21" s="198" t="s">
        <v>227</v>
      </c>
      <c r="CO21" s="192"/>
      <c r="CP21" s="192"/>
      <c r="CQ21" s="192"/>
      <c r="CR21" s="192"/>
      <c r="CS21" s="192"/>
      <c r="CT21" s="192"/>
      <c r="CU21" s="193"/>
      <c r="CV21" s="20" t="s">
        <v>188</v>
      </c>
      <c r="CW21" s="21">
        <v>0</v>
      </c>
      <c r="CX21" s="21">
        <v>0</v>
      </c>
      <c r="CY21" s="21">
        <v>0</v>
      </c>
      <c r="CZ21" s="22">
        <v>0</v>
      </c>
    </row>
    <row r="22" spans="1:104" ht="24" customHeight="1">
      <c r="A22" s="195" t="s">
        <v>228</v>
      </c>
      <c r="B22" s="192"/>
      <c r="C22" s="192"/>
      <c r="D22" s="192"/>
      <c r="E22" s="192"/>
      <c r="F22" s="192"/>
      <c r="G22" s="192"/>
      <c r="H22" s="193"/>
      <c r="I22" s="199" t="s">
        <v>229</v>
      </c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7"/>
      <c r="CN22" s="198" t="s">
        <v>230</v>
      </c>
      <c r="CO22" s="192"/>
      <c r="CP22" s="192"/>
      <c r="CQ22" s="192"/>
      <c r="CR22" s="192"/>
      <c r="CS22" s="192"/>
      <c r="CT22" s="192"/>
      <c r="CU22" s="193"/>
      <c r="CV22" s="20" t="s">
        <v>188</v>
      </c>
      <c r="CW22" s="21">
        <v>0</v>
      </c>
      <c r="CX22" s="21">
        <v>0</v>
      </c>
      <c r="CY22" s="21">
        <v>0</v>
      </c>
      <c r="CZ22" s="22">
        <v>0</v>
      </c>
    </row>
    <row r="23" spans="1:104" ht="24" customHeight="1">
      <c r="A23" s="195" t="s">
        <v>231</v>
      </c>
      <c r="B23" s="192"/>
      <c r="C23" s="192"/>
      <c r="D23" s="192"/>
      <c r="E23" s="192"/>
      <c r="F23" s="192"/>
      <c r="G23" s="192"/>
      <c r="H23" s="193"/>
      <c r="I23" s="199" t="s">
        <v>206</v>
      </c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7"/>
      <c r="CN23" s="198" t="s">
        <v>232</v>
      </c>
      <c r="CO23" s="192"/>
      <c r="CP23" s="192"/>
      <c r="CQ23" s="192"/>
      <c r="CR23" s="192"/>
      <c r="CS23" s="192"/>
      <c r="CT23" s="192"/>
      <c r="CU23" s="193"/>
      <c r="CV23" s="20" t="s">
        <v>188</v>
      </c>
      <c r="CW23" s="21">
        <v>0</v>
      </c>
      <c r="CX23" s="21">
        <v>0</v>
      </c>
      <c r="CY23" s="21">
        <v>0</v>
      </c>
      <c r="CZ23" s="22">
        <v>0</v>
      </c>
    </row>
    <row r="24" spans="1:104" ht="24" customHeight="1">
      <c r="A24" s="195" t="s">
        <v>233</v>
      </c>
      <c r="B24" s="192"/>
      <c r="C24" s="192"/>
      <c r="D24" s="192"/>
      <c r="E24" s="192"/>
      <c r="F24" s="192"/>
      <c r="G24" s="192"/>
      <c r="H24" s="193"/>
      <c r="I24" s="199" t="s">
        <v>209</v>
      </c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7"/>
      <c r="CN24" s="198" t="s">
        <v>234</v>
      </c>
      <c r="CO24" s="192"/>
      <c r="CP24" s="192"/>
      <c r="CQ24" s="192"/>
      <c r="CR24" s="192"/>
      <c r="CS24" s="192"/>
      <c r="CT24" s="192"/>
      <c r="CU24" s="193"/>
      <c r="CV24" s="20" t="s">
        <v>188</v>
      </c>
      <c r="CW24" s="21">
        <v>0</v>
      </c>
      <c r="CX24" s="21">
        <v>0</v>
      </c>
      <c r="CY24" s="21">
        <v>0</v>
      </c>
      <c r="CZ24" s="22">
        <v>0</v>
      </c>
    </row>
    <row r="25" spans="1:104" ht="24" customHeight="1">
      <c r="A25" s="195" t="s">
        <v>235</v>
      </c>
      <c r="B25" s="192"/>
      <c r="C25" s="192"/>
      <c r="D25" s="192"/>
      <c r="E25" s="192"/>
      <c r="F25" s="192"/>
      <c r="G25" s="192"/>
      <c r="H25" s="193"/>
      <c r="I25" s="199" t="s">
        <v>236</v>
      </c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7"/>
      <c r="CN25" s="198" t="s">
        <v>237</v>
      </c>
      <c r="CO25" s="192"/>
      <c r="CP25" s="192"/>
      <c r="CQ25" s="192"/>
      <c r="CR25" s="192"/>
      <c r="CS25" s="192"/>
      <c r="CT25" s="192"/>
      <c r="CU25" s="193"/>
      <c r="CV25" s="20" t="s">
        <v>188</v>
      </c>
      <c r="CW25" s="21">
        <v>0</v>
      </c>
      <c r="CX25" s="21">
        <v>0</v>
      </c>
      <c r="CY25" s="21">
        <v>0</v>
      </c>
      <c r="CZ25" s="22">
        <v>0</v>
      </c>
    </row>
    <row r="26" spans="1:104" ht="24" customHeight="1">
      <c r="A26" s="195" t="s">
        <v>238</v>
      </c>
      <c r="B26" s="192"/>
      <c r="C26" s="192"/>
      <c r="D26" s="192"/>
      <c r="E26" s="192"/>
      <c r="F26" s="192"/>
      <c r="G26" s="192"/>
      <c r="H26" s="193"/>
      <c r="I26" s="199" t="s">
        <v>239</v>
      </c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7"/>
      <c r="CN26" s="198" t="s">
        <v>240</v>
      </c>
      <c r="CO26" s="192"/>
      <c r="CP26" s="192"/>
      <c r="CQ26" s="192"/>
      <c r="CR26" s="192"/>
      <c r="CS26" s="192"/>
      <c r="CT26" s="192"/>
      <c r="CU26" s="193"/>
      <c r="CV26" s="20" t="s">
        <v>188</v>
      </c>
      <c r="CW26" s="21">
        <v>0</v>
      </c>
      <c r="CX26" s="21">
        <v>0</v>
      </c>
      <c r="CY26" s="21">
        <v>0</v>
      </c>
      <c r="CZ26" s="22">
        <v>0</v>
      </c>
    </row>
    <row r="27" spans="1:104" ht="24" customHeight="1">
      <c r="A27" s="195" t="s">
        <v>241</v>
      </c>
      <c r="B27" s="192"/>
      <c r="C27" s="192"/>
      <c r="D27" s="192"/>
      <c r="E27" s="192"/>
      <c r="F27" s="192"/>
      <c r="G27" s="192"/>
      <c r="H27" s="193"/>
      <c r="I27" s="199" t="s">
        <v>242</v>
      </c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7"/>
      <c r="CN27" s="198" t="s">
        <v>243</v>
      </c>
      <c r="CO27" s="192"/>
      <c r="CP27" s="192"/>
      <c r="CQ27" s="192"/>
      <c r="CR27" s="192"/>
      <c r="CS27" s="192"/>
      <c r="CT27" s="192"/>
      <c r="CU27" s="193"/>
      <c r="CV27" s="20" t="s">
        <v>188</v>
      </c>
      <c r="CW27" s="21">
        <v>0</v>
      </c>
      <c r="CX27" s="21">
        <v>0</v>
      </c>
      <c r="CY27" s="21">
        <v>0</v>
      </c>
      <c r="CZ27" s="22">
        <v>0</v>
      </c>
    </row>
    <row r="28" spans="1:104" ht="24" customHeight="1">
      <c r="A28" s="195" t="s">
        <v>244</v>
      </c>
      <c r="B28" s="192"/>
      <c r="C28" s="192"/>
      <c r="D28" s="192"/>
      <c r="E28" s="192"/>
      <c r="F28" s="192"/>
      <c r="G28" s="192"/>
      <c r="H28" s="193"/>
      <c r="I28" s="199" t="s">
        <v>239</v>
      </c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7"/>
      <c r="CN28" s="198" t="s">
        <v>245</v>
      </c>
      <c r="CO28" s="192"/>
      <c r="CP28" s="192"/>
      <c r="CQ28" s="192"/>
      <c r="CR28" s="192"/>
      <c r="CS28" s="192"/>
      <c r="CT28" s="192"/>
      <c r="CU28" s="193"/>
      <c r="CV28" s="20" t="s">
        <v>188</v>
      </c>
      <c r="CW28" s="21">
        <v>0</v>
      </c>
      <c r="CX28" s="21">
        <v>0</v>
      </c>
      <c r="CY28" s="21">
        <v>0</v>
      </c>
      <c r="CZ28" s="22">
        <v>0</v>
      </c>
    </row>
    <row r="29" spans="1:104" ht="15"/>
    <row r="30" spans="1:104" s="57" customFormat="1" ht="10.15" customHeight="1">
      <c r="I30" s="60" t="s">
        <v>246</v>
      </c>
    </row>
    <row r="31" spans="1:104" s="57" customFormat="1" ht="32.25" customHeight="1">
      <c r="I31" s="60" t="s">
        <v>247</v>
      </c>
      <c r="AQ31" s="210" t="s">
        <v>270</v>
      </c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Y31" s="211" t="s">
        <v>271</v>
      </c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</row>
    <row r="32" spans="1:104" s="57" customFormat="1" ht="7.9" customHeight="1">
      <c r="AQ32" s="212" t="s">
        <v>248</v>
      </c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K32" s="212" t="s">
        <v>249</v>
      </c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Y32" s="212" t="s">
        <v>4</v>
      </c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</row>
    <row r="33" spans="1:96" s="57" customFormat="1" ht="3" customHeight="1"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</row>
    <row r="34" spans="1:96" s="57" customFormat="1" ht="22.5" customHeight="1">
      <c r="I34" s="60" t="s">
        <v>250</v>
      </c>
      <c r="X34" s="194" t="s">
        <v>262</v>
      </c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211" t="s">
        <v>263</v>
      </c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CA34" s="214" t="s">
        <v>264</v>
      </c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</row>
    <row r="35" spans="1:96" s="57" customFormat="1" ht="7.9" customHeight="1">
      <c r="AM35" s="212" t="s">
        <v>248</v>
      </c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G35" s="212" t="s">
        <v>251</v>
      </c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CA35" s="212" t="s">
        <v>252</v>
      </c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</row>
    <row r="36" spans="1:96" s="57" customFormat="1" ht="3" customHeight="1"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96" s="57" customFormat="1" ht="13.15" customHeight="1">
      <c r="I37" s="213" t="s">
        <v>253</v>
      </c>
      <c r="J37" s="213"/>
      <c r="K37" s="214" t="s">
        <v>265</v>
      </c>
      <c r="L37" s="214"/>
      <c r="M37" s="214"/>
      <c r="N37" s="215" t="s">
        <v>253</v>
      </c>
      <c r="O37" s="215"/>
      <c r="Q37" s="214" t="s">
        <v>266</v>
      </c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59"/>
      <c r="AG37" s="216">
        <v>2019</v>
      </c>
      <c r="AH37" s="216"/>
      <c r="AI37" s="216"/>
      <c r="AJ37" s="216"/>
      <c r="AK37" s="216"/>
      <c r="AL37" s="60" t="s">
        <v>254</v>
      </c>
    </row>
    <row r="38" spans="1:96" s="57" customFormat="1" ht="10.9" customHeight="1" thickBot="1"/>
    <row r="39" spans="1:96" s="57" customFormat="1" ht="3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8"/>
    </row>
    <row r="40" spans="1:96" s="57" customFormat="1" ht="10.15" customHeight="1">
      <c r="A40" s="49" t="s">
        <v>255</v>
      </c>
      <c r="CM40" s="50"/>
    </row>
    <row r="41" spans="1:96" s="57" customFormat="1" ht="10.15" customHeight="1">
      <c r="A41" s="219" t="s">
        <v>267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220"/>
    </row>
    <row r="42" spans="1:96" s="57" customFormat="1" ht="7.9" customHeight="1">
      <c r="A42" s="221" t="s">
        <v>256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222"/>
    </row>
    <row r="43" spans="1:96" s="57" customFormat="1" ht="6" customHeight="1">
      <c r="A43" s="51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52"/>
    </row>
    <row r="44" spans="1:96" s="57" customFormat="1" ht="10.15" customHeight="1">
      <c r="A44" s="219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AH44" s="211" t="s">
        <v>268</v>
      </c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220"/>
    </row>
    <row r="45" spans="1:96" s="57" customFormat="1" ht="7.9" customHeight="1">
      <c r="A45" s="221" t="s">
        <v>249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AH45" s="212" t="s">
        <v>4</v>
      </c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222"/>
    </row>
    <row r="46" spans="1:96" s="57" customFormat="1" ht="10.15" customHeight="1">
      <c r="A46" s="49"/>
      <c r="CM46" s="50"/>
    </row>
    <row r="47" spans="1:96" s="57" customFormat="1" ht="10.15" customHeight="1">
      <c r="A47" s="218" t="s">
        <v>253</v>
      </c>
      <c r="B47" s="183"/>
      <c r="C47" s="214" t="s">
        <v>265</v>
      </c>
      <c r="D47" s="214"/>
      <c r="E47" s="214"/>
      <c r="F47" s="215" t="s">
        <v>253</v>
      </c>
      <c r="G47" s="215"/>
      <c r="I47" s="214" t="s">
        <v>266</v>
      </c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3">
        <v>20</v>
      </c>
      <c r="Y47" s="213"/>
      <c r="Z47" s="213"/>
      <c r="AA47" s="217" t="s">
        <v>269</v>
      </c>
      <c r="AB47" s="217"/>
      <c r="AC47" s="217"/>
      <c r="AD47" s="60" t="s">
        <v>254</v>
      </c>
      <c r="CM47" s="50"/>
    </row>
    <row r="48" spans="1:96" ht="3" customHeight="1" thickBo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5"/>
    </row>
  </sheetData>
  <mergeCells count="105">
    <mergeCell ref="AA47:AC47"/>
    <mergeCell ref="A47:B47"/>
    <mergeCell ref="C47:E47"/>
    <mergeCell ref="F47:G47"/>
    <mergeCell ref="I47:W47"/>
    <mergeCell ref="X47:Z47"/>
    <mergeCell ref="A41:CM41"/>
    <mergeCell ref="A42:CM42"/>
    <mergeCell ref="A44:Y44"/>
    <mergeCell ref="AH44:CM44"/>
    <mergeCell ref="A45:Y45"/>
    <mergeCell ref="AH45:CM45"/>
    <mergeCell ref="AM35:BD35"/>
    <mergeCell ref="BG35:BX35"/>
    <mergeCell ref="CA35:CR35"/>
    <mergeCell ref="I37:J37"/>
    <mergeCell ref="K37:M37"/>
    <mergeCell ref="N37:O37"/>
    <mergeCell ref="Q37:AE37"/>
    <mergeCell ref="AG37:AK37"/>
    <mergeCell ref="AQ32:BH32"/>
    <mergeCell ref="BK32:BV32"/>
    <mergeCell ref="BY32:CR32"/>
    <mergeCell ref="BG34:BX34"/>
    <mergeCell ref="CA34:CR34"/>
    <mergeCell ref="A28:H28"/>
    <mergeCell ref="I28:CM28"/>
    <mergeCell ref="CN28:CU28"/>
    <mergeCell ref="AQ31:BH31"/>
    <mergeCell ref="BK31:BV31"/>
    <mergeCell ref="BY31:CR31"/>
    <mergeCell ref="A26:H26"/>
    <mergeCell ref="I26:CM26"/>
    <mergeCell ref="CN26:CU26"/>
    <mergeCell ref="A27:H27"/>
    <mergeCell ref="I27:CM27"/>
    <mergeCell ref="CN27:CU27"/>
    <mergeCell ref="A24:H24"/>
    <mergeCell ref="I24:CM24"/>
    <mergeCell ref="CN24:CU24"/>
    <mergeCell ref="A25:H25"/>
    <mergeCell ref="I25:CM25"/>
    <mergeCell ref="CN25:CU25"/>
    <mergeCell ref="A22:H22"/>
    <mergeCell ref="I22:CM22"/>
    <mergeCell ref="CN22:CU22"/>
    <mergeCell ref="A23:H23"/>
    <mergeCell ref="I23:CM23"/>
    <mergeCell ref="CN23:CU23"/>
    <mergeCell ref="A20:H20"/>
    <mergeCell ref="I20:CM20"/>
    <mergeCell ref="CN20:CU20"/>
    <mergeCell ref="A21:H21"/>
    <mergeCell ref="I21:CM21"/>
    <mergeCell ref="CN21:CU21"/>
    <mergeCell ref="A18:H18"/>
    <mergeCell ref="I18:CM18"/>
    <mergeCell ref="CN18:CU18"/>
    <mergeCell ref="A19:H19"/>
    <mergeCell ref="I19:CM19"/>
    <mergeCell ref="CN19:CU19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16:H16"/>
    <mergeCell ref="I16:CM16"/>
    <mergeCell ref="CN16:CU16"/>
    <mergeCell ref="B1:CZ1"/>
    <mergeCell ref="A3:H5"/>
    <mergeCell ref="I3:CM5"/>
    <mergeCell ref="CN3:CU5"/>
    <mergeCell ref="CV3:CV5"/>
    <mergeCell ref="CW3:CZ3"/>
    <mergeCell ref="CZ4:CZ5"/>
    <mergeCell ref="X34:BF34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A12:H12"/>
    <mergeCell ref="I12:CM12"/>
    <mergeCell ref="CN12:CU12"/>
    <mergeCell ref="A13:H13"/>
  </mergeCells>
  <pageMargins left="0.59055118110236227" right="0.51181102362204722" top="0.78740157480314965" bottom="0.31496062992125984" header="0.19685039370078741" footer="0.19685039370078741"/>
  <pageSetup paperSize="9"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0"/>
  <sheetViews>
    <sheetView topLeftCell="A82" zoomScale="80" zoomScaleNormal="80" workbookViewId="0">
      <selection activeCell="M17" sqref="M17"/>
    </sheetView>
  </sheetViews>
  <sheetFormatPr defaultRowHeight="15"/>
  <cols>
    <col min="3" max="3" width="54.5703125" customWidth="1"/>
    <col min="4" max="4" width="25" customWidth="1"/>
    <col min="5" max="5" width="15.7109375" customWidth="1"/>
    <col min="6" max="6" width="13.42578125" customWidth="1"/>
    <col min="7" max="7" width="17.42578125" customWidth="1"/>
    <col min="8" max="8" width="13.5703125" bestFit="1" customWidth="1"/>
    <col min="9" max="9" width="15.5703125" customWidth="1"/>
    <col min="10" max="10" width="11.140625" customWidth="1"/>
    <col min="11" max="11" width="13.85546875" customWidth="1"/>
    <col min="12" max="12" width="13.140625" bestFit="1" customWidth="1"/>
    <col min="13" max="13" width="12" customWidth="1"/>
  </cols>
  <sheetData>
    <row r="1" spans="1:13" ht="15.75">
      <c r="A1" s="57"/>
      <c r="B1" s="246" t="s">
        <v>272</v>
      </c>
      <c r="C1" s="246"/>
      <c r="D1" s="246"/>
      <c r="E1" s="246"/>
      <c r="F1" s="246"/>
      <c r="G1" s="246"/>
      <c r="H1" s="246"/>
      <c r="I1" s="246"/>
      <c r="J1" s="246"/>
      <c r="K1" s="61"/>
      <c r="L1" s="57"/>
      <c r="M1" s="57"/>
    </row>
    <row r="2" spans="1:13" ht="15.75">
      <c r="A2" s="57"/>
      <c r="B2" s="234" t="s">
        <v>273</v>
      </c>
      <c r="C2" s="234"/>
      <c r="D2" s="234"/>
      <c r="E2" s="234"/>
      <c r="F2" s="234"/>
      <c r="G2" s="234"/>
      <c r="H2" s="234"/>
      <c r="I2" s="234"/>
      <c r="J2" s="234"/>
      <c r="K2" s="61"/>
      <c r="L2" s="57"/>
      <c r="M2" s="57"/>
    </row>
    <row r="3" spans="1:13" ht="15.75">
      <c r="A3" s="57"/>
      <c r="B3" s="62" t="s">
        <v>274</v>
      </c>
      <c r="C3" s="63"/>
      <c r="D3" s="63"/>
      <c r="E3" s="63"/>
      <c r="F3" s="63"/>
      <c r="G3" s="63"/>
      <c r="H3" s="63"/>
      <c r="I3" s="63"/>
      <c r="J3" s="63"/>
      <c r="K3" s="61"/>
      <c r="L3" s="57"/>
      <c r="M3" s="57"/>
    </row>
    <row r="4" spans="1:13" ht="15.75">
      <c r="A4" s="57"/>
      <c r="B4" s="234" t="s">
        <v>275</v>
      </c>
      <c r="C4" s="234"/>
      <c r="D4" s="234"/>
      <c r="E4" s="234"/>
      <c r="F4" s="234"/>
      <c r="G4" s="234"/>
      <c r="H4" s="234"/>
      <c r="I4" s="234"/>
      <c r="J4" s="63"/>
      <c r="K4" s="63"/>
      <c r="L4" s="57"/>
      <c r="M4" s="57"/>
    </row>
    <row r="5" spans="1:13" ht="15.75">
      <c r="A5" s="57"/>
      <c r="B5" s="234"/>
      <c r="C5" s="234"/>
      <c r="D5" s="234"/>
      <c r="E5" s="234"/>
      <c r="F5" s="234"/>
      <c r="G5" s="234"/>
      <c r="H5" s="234"/>
      <c r="I5" s="234"/>
      <c r="J5" s="61"/>
      <c r="K5" s="61"/>
      <c r="L5" s="57"/>
      <c r="M5" s="57"/>
    </row>
    <row r="6" spans="1:13" ht="15.75">
      <c r="A6" s="57"/>
      <c r="B6" s="234" t="s">
        <v>276</v>
      </c>
      <c r="C6" s="234"/>
      <c r="D6" s="234"/>
      <c r="E6" s="234"/>
      <c r="F6" s="234"/>
      <c r="G6" s="234"/>
      <c r="H6" s="234"/>
      <c r="I6" s="234"/>
      <c r="J6" s="234"/>
      <c r="K6" s="234"/>
      <c r="L6" s="57"/>
      <c r="M6" s="57"/>
    </row>
    <row r="7" spans="1:13" ht="16.5" thickBot="1">
      <c r="A7" s="57"/>
      <c r="B7" s="64"/>
      <c r="C7" s="61"/>
      <c r="D7" s="61"/>
      <c r="E7" s="61"/>
      <c r="F7" s="61"/>
      <c r="G7" s="61"/>
      <c r="H7" s="61"/>
      <c r="I7" s="61"/>
      <c r="J7" s="61"/>
      <c r="K7" s="61"/>
      <c r="L7" s="57"/>
      <c r="M7" s="57"/>
    </row>
    <row r="8" spans="1:13" ht="31.5">
      <c r="A8" s="57"/>
      <c r="B8" s="230" t="s">
        <v>277</v>
      </c>
      <c r="C8" s="65" t="s">
        <v>278</v>
      </c>
      <c r="D8" s="65" t="s">
        <v>279</v>
      </c>
      <c r="E8" s="256" t="s">
        <v>280</v>
      </c>
      <c r="F8" s="257"/>
      <c r="G8" s="257"/>
      <c r="H8" s="258"/>
      <c r="I8" s="65" t="s">
        <v>281</v>
      </c>
      <c r="J8" s="230" t="s">
        <v>282</v>
      </c>
      <c r="K8" s="65" t="s">
        <v>283</v>
      </c>
      <c r="L8" s="57"/>
      <c r="M8" s="57"/>
    </row>
    <row r="9" spans="1:13" ht="31.5">
      <c r="A9" s="57"/>
      <c r="B9" s="231"/>
      <c r="C9" s="66" t="s">
        <v>284</v>
      </c>
      <c r="D9" s="66" t="s">
        <v>285</v>
      </c>
      <c r="E9" s="259"/>
      <c r="F9" s="260"/>
      <c r="G9" s="260"/>
      <c r="H9" s="261"/>
      <c r="I9" s="66" t="s">
        <v>286</v>
      </c>
      <c r="J9" s="231"/>
      <c r="K9" s="66" t="s">
        <v>287</v>
      </c>
      <c r="L9" s="57"/>
      <c r="M9" s="57"/>
    </row>
    <row r="10" spans="1:13" ht="32.25" thickBot="1">
      <c r="A10" s="57"/>
      <c r="B10" s="231"/>
      <c r="C10" s="67"/>
      <c r="D10" s="66" t="s">
        <v>288</v>
      </c>
      <c r="E10" s="262"/>
      <c r="F10" s="263"/>
      <c r="G10" s="263"/>
      <c r="H10" s="264"/>
      <c r="I10" s="67"/>
      <c r="J10" s="231"/>
      <c r="K10" s="66" t="s">
        <v>289</v>
      </c>
      <c r="L10" s="57"/>
      <c r="M10" s="57"/>
    </row>
    <row r="11" spans="1:13" ht="16.5" thickBot="1">
      <c r="A11" s="57"/>
      <c r="B11" s="231"/>
      <c r="C11" s="67"/>
      <c r="D11" s="67"/>
      <c r="E11" s="230" t="s">
        <v>290</v>
      </c>
      <c r="F11" s="265" t="s">
        <v>79</v>
      </c>
      <c r="G11" s="266"/>
      <c r="H11" s="267"/>
      <c r="I11" s="67"/>
      <c r="J11" s="231"/>
      <c r="K11" s="66" t="s">
        <v>291</v>
      </c>
      <c r="L11" s="57"/>
      <c r="M11" s="57"/>
    </row>
    <row r="12" spans="1:13" ht="31.5">
      <c r="A12" s="57"/>
      <c r="B12" s="231"/>
      <c r="C12" s="67"/>
      <c r="D12" s="67"/>
      <c r="E12" s="231"/>
      <c r="F12" s="230" t="s">
        <v>292</v>
      </c>
      <c r="G12" s="66" t="s">
        <v>293</v>
      </c>
      <c r="H12" s="66" t="s">
        <v>293</v>
      </c>
      <c r="I12" s="67"/>
      <c r="J12" s="231"/>
      <c r="K12" s="66" t="s">
        <v>294</v>
      </c>
      <c r="L12" s="57"/>
      <c r="M12" s="57"/>
    </row>
    <row r="13" spans="1:13" ht="31.5">
      <c r="A13" s="57"/>
      <c r="B13" s="231"/>
      <c r="C13" s="67"/>
      <c r="D13" s="67"/>
      <c r="E13" s="231"/>
      <c r="F13" s="231"/>
      <c r="G13" s="66" t="s">
        <v>295</v>
      </c>
      <c r="H13" s="66" t="s">
        <v>296</v>
      </c>
      <c r="I13" s="67"/>
      <c r="J13" s="231"/>
      <c r="K13" s="67"/>
      <c r="L13" s="57"/>
      <c r="M13" s="57"/>
    </row>
    <row r="14" spans="1:13" ht="16.5" thickBot="1">
      <c r="A14" s="57"/>
      <c r="B14" s="232"/>
      <c r="C14" s="68"/>
      <c r="D14" s="68"/>
      <c r="E14" s="232"/>
      <c r="F14" s="232"/>
      <c r="G14" s="69" t="s">
        <v>297</v>
      </c>
      <c r="H14" s="69" t="s">
        <v>297</v>
      </c>
      <c r="I14" s="68"/>
      <c r="J14" s="232"/>
      <c r="K14" s="68"/>
      <c r="L14" s="57"/>
      <c r="M14" s="57"/>
    </row>
    <row r="15" spans="1:13" ht="16.5" thickBot="1">
      <c r="A15" s="57"/>
      <c r="B15" s="70">
        <v>1</v>
      </c>
      <c r="C15" s="66">
        <v>2</v>
      </c>
      <c r="D15" s="66">
        <v>3</v>
      </c>
      <c r="E15" s="66">
        <v>4</v>
      </c>
      <c r="F15" s="66">
        <v>5</v>
      </c>
      <c r="G15" s="66">
        <v>6</v>
      </c>
      <c r="H15" s="66">
        <v>7</v>
      </c>
      <c r="I15" s="66">
        <v>8</v>
      </c>
      <c r="J15" s="66">
        <v>9</v>
      </c>
      <c r="K15" s="66">
        <v>10</v>
      </c>
      <c r="L15" s="57"/>
      <c r="M15" s="57"/>
    </row>
    <row r="16" spans="1:13" ht="16.5" thickBot="1">
      <c r="A16" s="57"/>
      <c r="B16" s="71"/>
      <c r="C16" s="247" t="s">
        <v>298</v>
      </c>
      <c r="D16" s="248"/>
      <c r="E16" s="248"/>
      <c r="F16" s="248"/>
      <c r="G16" s="248"/>
      <c r="H16" s="248"/>
      <c r="I16" s="248"/>
      <c r="J16" s="248"/>
      <c r="K16" s="249"/>
      <c r="L16" s="72"/>
      <c r="M16" s="72"/>
    </row>
    <row r="17" spans="1:13" ht="16.5" thickBot="1">
      <c r="A17" s="57"/>
      <c r="B17" s="73">
        <v>1</v>
      </c>
      <c r="C17" s="74" t="s">
        <v>299</v>
      </c>
      <c r="D17" s="68">
        <v>2.5</v>
      </c>
      <c r="E17" s="68">
        <f>F17+G17+H17</f>
        <v>36198</v>
      </c>
      <c r="F17" s="68">
        <v>25524</v>
      </c>
      <c r="G17" s="68"/>
      <c r="H17" s="68">
        <v>10674</v>
      </c>
      <c r="I17" s="75">
        <f>G17/F17*100</f>
        <v>0</v>
      </c>
      <c r="J17" s="68"/>
      <c r="K17" s="76">
        <f>E17*D17*12</f>
        <v>1085940</v>
      </c>
      <c r="L17" s="77"/>
      <c r="M17" s="78"/>
    </row>
    <row r="18" spans="1:13" ht="16.5" thickBot="1">
      <c r="A18" s="57"/>
      <c r="B18" s="73">
        <v>2</v>
      </c>
      <c r="C18" s="74" t="s">
        <v>300</v>
      </c>
      <c r="D18" s="68">
        <v>23.04</v>
      </c>
      <c r="E18" s="79">
        <f t="shared" ref="E18:E21" si="0">F18+G18+H18</f>
        <v>25777.633101851799</v>
      </c>
      <c r="F18" s="68">
        <v>14677</v>
      </c>
      <c r="G18" s="75">
        <v>6935</v>
      </c>
      <c r="H18" s="80">
        <v>4165.6331018518003</v>
      </c>
      <c r="I18" s="75">
        <f t="shared" ref="I18:I20" si="1">G18/F18*100</f>
        <v>47.250800572324039</v>
      </c>
      <c r="J18" s="68"/>
      <c r="K18" s="76">
        <f t="shared" ref="K18:K23" si="2">E18*D18*12</f>
        <v>7126999.9999999851</v>
      </c>
      <c r="L18" s="81"/>
      <c r="M18" s="78"/>
    </row>
    <row r="19" spans="1:13" ht="16.5" thickBot="1">
      <c r="A19" s="57"/>
      <c r="B19" s="82">
        <v>3</v>
      </c>
      <c r="C19" s="83" t="s">
        <v>301</v>
      </c>
      <c r="D19" s="67">
        <v>2.5</v>
      </c>
      <c r="E19" s="68">
        <f t="shared" si="0"/>
        <v>13419</v>
      </c>
      <c r="F19" s="67">
        <v>6285</v>
      </c>
      <c r="G19" s="67">
        <v>3000</v>
      </c>
      <c r="H19" s="84">
        <v>4134</v>
      </c>
      <c r="I19" s="75">
        <f t="shared" si="1"/>
        <v>47.732696897374701</v>
      </c>
      <c r="J19" s="67"/>
      <c r="K19" s="76">
        <f t="shared" si="2"/>
        <v>402570</v>
      </c>
      <c r="L19" s="81"/>
      <c r="M19" s="78"/>
    </row>
    <row r="20" spans="1:13" ht="16.5" thickBot="1">
      <c r="A20" s="57"/>
      <c r="B20" s="85">
        <v>4</v>
      </c>
      <c r="C20" s="86" t="s">
        <v>302</v>
      </c>
      <c r="D20" s="87">
        <v>11.9</v>
      </c>
      <c r="E20" s="75">
        <f t="shared" si="0"/>
        <v>13742.927170868301</v>
      </c>
      <c r="F20" s="87">
        <v>6285</v>
      </c>
      <c r="G20" s="88">
        <v>2303.1260504201</v>
      </c>
      <c r="H20" s="89">
        <v>5154.8011204482</v>
      </c>
      <c r="I20" s="75">
        <f t="shared" si="1"/>
        <v>36.644805893716786</v>
      </c>
      <c r="J20" s="87"/>
      <c r="K20" s="76">
        <f t="shared" si="2"/>
        <v>1962489.9999999935</v>
      </c>
      <c r="L20" s="90"/>
      <c r="M20" s="78"/>
    </row>
    <row r="21" spans="1:13" ht="16.5" thickBot="1">
      <c r="A21" s="57"/>
      <c r="B21" s="85"/>
      <c r="C21" s="91" t="s">
        <v>303</v>
      </c>
      <c r="D21" s="92">
        <f>D20+D19+D18+D17</f>
        <v>39.94</v>
      </c>
      <c r="E21" s="75">
        <f t="shared" si="0"/>
        <v>89137.560272720089</v>
      </c>
      <c r="F21" s="92">
        <f t="shared" ref="F21:K21" si="3">F20+F19+F18+F17</f>
        <v>52771</v>
      </c>
      <c r="G21" s="92">
        <f t="shared" si="3"/>
        <v>12238.1260504201</v>
      </c>
      <c r="H21" s="93">
        <f t="shared" si="3"/>
        <v>24128.434222299999</v>
      </c>
      <c r="I21" s="93">
        <f t="shared" si="3"/>
        <v>131.62830336341551</v>
      </c>
      <c r="J21" s="92">
        <f t="shared" si="3"/>
        <v>0</v>
      </c>
      <c r="K21" s="93">
        <f t="shared" si="3"/>
        <v>10577999.999999978</v>
      </c>
      <c r="L21" s="72"/>
      <c r="M21" s="72"/>
    </row>
    <row r="22" spans="1:13" ht="16.5" thickBot="1">
      <c r="A22" s="57"/>
      <c r="B22" s="85"/>
      <c r="C22" s="250" t="s">
        <v>304</v>
      </c>
      <c r="D22" s="251"/>
      <c r="E22" s="251"/>
      <c r="F22" s="251"/>
      <c r="G22" s="251"/>
      <c r="H22" s="251"/>
      <c r="I22" s="251"/>
      <c r="J22" s="251"/>
      <c r="K22" s="252"/>
      <c r="L22" s="72"/>
      <c r="M22" s="72"/>
    </row>
    <row r="23" spans="1:13" ht="16.5" thickBot="1">
      <c r="A23" s="57"/>
      <c r="B23" s="85">
        <v>5</v>
      </c>
      <c r="C23" s="86" t="s">
        <v>302</v>
      </c>
      <c r="D23" s="87">
        <v>1</v>
      </c>
      <c r="E23" s="94">
        <f t="shared" ref="E23" si="4">F23+G23+J23</f>
        <v>8250</v>
      </c>
      <c r="F23" s="94"/>
      <c r="G23" s="88">
        <v>8250</v>
      </c>
      <c r="H23" s="89"/>
      <c r="I23" s="75"/>
      <c r="J23" s="87"/>
      <c r="K23" s="95">
        <f t="shared" si="2"/>
        <v>99000</v>
      </c>
      <c r="L23" s="81"/>
      <c r="M23" s="78"/>
    </row>
    <row r="24" spans="1:13" ht="16.5" thickBot="1">
      <c r="A24" s="57"/>
      <c r="B24" s="96"/>
      <c r="C24" s="97" t="s">
        <v>305</v>
      </c>
      <c r="D24" s="98">
        <f>D23</f>
        <v>1</v>
      </c>
      <c r="E24" s="99">
        <f t="shared" ref="E24:K24" si="5">E23</f>
        <v>8250</v>
      </c>
      <c r="F24" s="99">
        <f t="shared" si="5"/>
        <v>0</v>
      </c>
      <c r="G24" s="98">
        <f t="shared" si="5"/>
        <v>8250</v>
      </c>
      <c r="H24" s="98">
        <f t="shared" si="5"/>
        <v>0</v>
      </c>
      <c r="I24" s="75"/>
      <c r="J24" s="98">
        <f t="shared" si="5"/>
        <v>0</v>
      </c>
      <c r="K24" s="98">
        <f t="shared" si="5"/>
        <v>99000</v>
      </c>
      <c r="L24" s="72"/>
      <c r="M24" s="72"/>
    </row>
    <row r="25" spans="1:13" ht="16.5" thickBot="1">
      <c r="A25" s="57"/>
      <c r="B25" s="96"/>
      <c r="C25" s="253" t="s">
        <v>306</v>
      </c>
      <c r="D25" s="254"/>
      <c r="E25" s="254"/>
      <c r="F25" s="254"/>
      <c r="G25" s="254"/>
      <c r="H25" s="254"/>
      <c r="I25" s="254"/>
      <c r="J25" s="254"/>
      <c r="K25" s="255"/>
      <c r="L25" s="72"/>
      <c r="M25" s="72"/>
    </row>
    <row r="26" spans="1:13" ht="16.5" thickBot="1">
      <c r="A26" s="57"/>
      <c r="B26" s="85">
        <v>6</v>
      </c>
      <c r="C26" s="83" t="s">
        <v>300</v>
      </c>
      <c r="D26" s="68"/>
      <c r="E26" s="80">
        <f t="shared" ref="E26" si="6">F26+G26+J26</f>
        <v>0</v>
      </c>
      <c r="F26" s="80"/>
      <c r="G26" s="75"/>
      <c r="H26" s="80"/>
      <c r="I26" s="75"/>
      <c r="J26" s="100"/>
      <c r="K26" s="76">
        <f t="shared" ref="K26" si="7">E26*D26*12</f>
        <v>0</v>
      </c>
      <c r="L26" s="81"/>
      <c r="M26" s="78"/>
    </row>
    <row r="27" spans="1:13" ht="16.5" thickBot="1">
      <c r="A27" s="57"/>
      <c r="B27" s="96"/>
      <c r="C27" s="101" t="s">
        <v>307</v>
      </c>
      <c r="D27" s="98">
        <f>D26</f>
        <v>0</v>
      </c>
      <c r="E27" s="102">
        <f t="shared" ref="E27:K27" si="8">E26</f>
        <v>0</v>
      </c>
      <c r="F27" s="102">
        <f t="shared" si="8"/>
        <v>0</v>
      </c>
      <c r="G27" s="98">
        <f t="shared" si="8"/>
        <v>0</v>
      </c>
      <c r="H27" s="98">
        <f t="shared" si="8"/>
        <v>0</v>
      </c>
      <c r="I27" s="75"/>
      <c r="J27" s="98">
        <f t="shared" si="8"/>
        <v>0</v>
      </c>
      <c r="K27" s="103">
        <f t="shared" si="8"/>
        <v>0</v>
      </c>
      <c r="L27" s="72"/>
      <c r="M27" s="72"/>
    </row>
    <row r="28" spans="1:13" ht="16.5" thickBot="1">
      <c r="A28" s="57"/>
      <c r="B28" s="85"/>
      <c r="C28" s="85" t="s">
        <v>308</v>
      </c>
      <c r="D28" s="87" t="s">
        <v>309</v>
      </c>
      <c r="E28" s="87"/>
      <c r="F28" s="87" t="s">
        <v>309</v>
      </c>
      <c r="G28" s="87" t="s">
        <v>309</v>
      </c>
      <c r="H28" s="87" t="s">
        <v>309</v>
      </c>
      <c r="I28" s="87" t="s">
        <v>309</v>
      </c>
      <c r="J28" s="87" t="s">
        <v>309</v>
      </c>
      <c r="K28" s="104">
        <f>K27+K24+K21</f>
        <v>10676999.999999978</v>
      </c>
      <c r="L28" s="81"/>
      <c r="M28" s="81"/>
    </row>
    <row r="29" spans="1:13" ht="15.75">
      <c r="A29" s="57"/>
      <c r="B29" s="234" t="s">
        <v>310</v>
      </c>
      <c r="C29" s="234"/>
      <c r="D29" s="234"/>
      <c r="E29" s="234"/>
      <c r="F29" s="234"/>
      <c r="G29" s="234"/>
      <c r="H29" s="234"/>
      <c r="I29" s="234"/>
      <c r="J29" s="234"/>
      <c r="K29" s="234"/>
      <c r="L29" s="105"/>
      <c r="M29" s="57"/>
    </row>
    <row r="30" spans="1:13" ht="16.5" thickBot="1">
      <c r="A30" s="57"/>
      <c r="B30" s="64"/>
      <c r="C30" s="61"/>
      <c r="D30" s="61"/>
      <c r="E30" s="61"/>
      <c r="F30" s="61"/>
      <c r="G30" s="61"/>
      <c r="H30" s="61"/>
      <c r="I30" s="61"/>
      <c r="J30" s="61"/>
      <c r="K30" s="61"/>
      <c r="L30" s="105"/>
      <c r="M30" s="57"/>
    </row>
    <row r="31" spans="1:13" ht="31.5">
      <c r="A31" s="57"/>
      <c r="B31" s="230" t="s">
        <v>277</v>
      </c>
      <c r="C31" s="65" t="s">
        <v>278</v>
      </c>
      <c r="D31" s="65" t="s">
        <v>279</v>
      </c>
      <c r="E31" s="256" t="s">
        <v>280</v>
      </c>
      <c r="F31" s="257"/>
      <c r="G31" s="257"/>
      <c r="H31" s="258"/>
      <c r="I31" s="65" t="s">
        <v>281</v>
      </c>
      <c r="J31" s="230" t="s">
        <v>282</v>
      </c>
      <c r="K31" s="65" t="s">
        <v>283</v>
      </c>
      <c r="L31" s="105"/>
      <c r="M31" s="57"/>
    </row>
    <row r="32" spans="1:13" ht="31.5">
      <c r="A32" s="57"/>
      <c r="B32" s="231"/>
      <c r="C32" s="66" t="s">
        <v>284</v>
      </c>
      <c r="D32" s="66" t="s">
        <v>285</v>
      </c>
      <c r="E32" s="259"/>
      <c r="F32" s="260"/>
      <c r="G32" s="260"/>
      <c r="H32" s="261"/>
      <c r="I32" s="66" t="s">
        <v>286</v>
      </c>
      <c r="J32" s="231"/>
      <c r="K32" s="66" t="s">
        <v>287</v>
      </c>
      <c r="L32" s="105"/>
      <c r="M32" s="57"/>
    </row>
    <row r="33" spans="1:13" ht="32.25" thickBot="1">
      <c r="A33" s="57"/>
      <c r="B33" s="231"/>
      <c r="C33" s="67"/>
      <c r="D33" s="66" t="s">
        <v>288</v>
      </c>
      <c r="E33" s="262"/>
      <c r="F33" s="263"/>
      <c r="G33" s="263"/>
      <c r="H33" s="264"/>
      <c r="I33" s="67"/>
      <c r="J33" s="231"/>
      <c r="K33" s="66" t="s">
        <v>289</v>
      </c>
      <c r="L33" s="105"/>
      <c r="M33" s="57"/>
    </row>
    <row r="34" spans="1:13" ht="16.5" thickBot="1">
      <c r="A34" s="57"/>
      <c r="B34" s="231"/>
      <c r="C34" s="67"/>
      <c r="D34" s="67"/>
      <c r="E34" s="230" t="s">
        <v>290</v>
      </c>
      <c r="F34" s="265" t="s">
        <v>79</v>
      </c>
      <c r="G34" s="266"/>
      <c r="H34" s="267"/>
      <c r="I34" s="67"/>
      <c r="J34" s="231"/>
      <c r="K34" s="66" t="s">
        <v>291</v>
      </c>
      <c r="L34" s="105"/>
      <c r="M34" s="57"/>
    </row>
    <row r="35" spans="1:13" ht="31.5">
      <c r="A35" s="57"/>
      <c r="B35" s="231"/>
      <c r="C35" s="67"/>
      <c r="D35" s="67"/>
      <c r="E35" s="231"/>
      <c r="F35" s="230" t="s">
        <v>292</v>
      </c>
      <c r="G35" s="66" t="s">
        <v>293</v>
      </c>
      <c r="H35" s="66" t="s">
        <v>293</v>
      </c>
      <c r="I35" s="67"/>
      <c r="J35" s="231"/>
      <c r="K35" s="66" t="s">
        <v>294</v>
      </c>
      <c r="L35" s="105"/>
      <c r="M35" s="57"/>
    </row>
    <row r="36" spans="1:13" ht="31.5">
      <c r="A36" s="57"/>
      <c r="B36" s="231"/>
      <c r="C36" s="67"/>
      <c r="D36" s="67"/>
      <c r="E36" s="231"/>
      <c r="F36" s="231"/>
      <c r="G36" s="66" t="s">
        <v>295</v>
      </c>
      <c r="H36" s="66" t="s">
        <v>296</v>
      </c>
      <c r="I36" s="67"/>
      <c r="J36" s="231"/>
      <c r="K36" s="67"/>
      <c r="L36" s="105"/>
      <c r="M36" s="57"/>
    </row>
    <row r="37" spans="1:13" ht="16.5" thickBot="1">
      <c r="A37" s="57"/>
      <c r="B37" s="232"/>
      <c r="C37" s="68"/>
      <c r="D37" s="68"/>
      <c r="E37" s="232"/>
      <c r="F37" s="232"/>
      <c r="G37" s="69" t="s">
        <v>297</v>
      </c>
      <c r="H37" s="69" t="s">
        <v>297</v>
      </c>
      <c r="I37" s="68"/>
      <c r="J37" s="232"/>
      <c r="K37" s="68"/>
      <c r="L37" s="105"/>
      <c r="M37" s="57"/>
    </row>
    <row r="38" spans="1:13" ht="16.5" thickBot="1">
      <c r="A38" s="57"/>
      <c r="B38" s="70">
        <v>1</v>
      </c>
      <c r="C38" s="69">
        <v>2</v>
      </c>
      <c r="D38" s="69">
        <v>3</v>
      </c>
      <c r="E38" s="69">
        <v>4</v>
      </c>
      <c r="F38" s="69">
        <v>5</v>
      </c>
      <c r="G38" s="69">
        <v>6</v>
      </c>
      <c r="H38" s="69">
        <v>7</v>
      </c>
      <c r="I38" s="69">
        <v>8</v>
      </c>
      <c r="J38" s="69">
        <v>9</v>
      </c>
      <c r="K38" s="69">
        <v>10</v>
      </c>
      <c r="L38" s="105"/>
      <c r="M38" s="57"/>
    </row>
    <row r="39" spans="1:13" ht="15.75" thickBot="1">
      <c r="A39" s="57"/>
      <c r="B39" s="106"/>
      <c r="C39" s="241" t="s">
        <v>304</v>
      </c>
      <c r="D39" s="242"/>
      <c r="E39" s="242"/>
      <c r="F39" s="242"/>
      <c r="G39" s="242"/>
      <c r="H39" s="242"/>
      <c r="I39" s="242"/>
      <c r="J39" s="242"/>
      <c r="K39" s="243"/>
      <c r="L39" s="105"/>
      <c r="M39" s="57"/>
    </row>
    <row r="40" spans="1:13" ht="15.75" thickBot="1">
      <c r="A40" s="57"/>
      <c r="B40" s="107">
        <v>1</v>
      </c>
      <c r="C40" s="92" t="s">
        <v>299</v>
      </c>
      <c r="D40" s="92">
        <v>0.5</v>
      </c>
      <c r="E40" s="92">
        <f>F40+G40+H40</f>
        <v>14099</v>
      </c>
      <c r="F40" s="92">
        <v>9733</v>
      </c>
      <c r="G40" s="92">
        <v>4366</v>
      </c>
      <c r="H40" s="92"/>
      <c r="I40" s="93"/>
      <c r="J40" s="92"/>
      <c r="K40" s="108">
        <f>D40*E40*12</f>
        <v>84594</v>
      </c>
      <c r="L40" s="105"/>
      <c r="M40" s="57"/>
    </row>
    <row r="41" spans="1:13" ht="15.75" thickBot="1">
      <c r="A41" s="57"/>
      <c r="B41" s="109">
        <v>2</v>
      </c>
      <c r="C41" s="92" t="s">
        <v>301</v>
      </c>
      <c r="D41" s="92">
        <v>2.7</v>
      </c>
      <c r="E41" s="110">
        <f t="shared" ref="E41:E42" si="9">F41+G41+H41</f>
        <v>15275</v>
      </c>
      <c r="F41" s="110">
        <v>7711</v>
      </c>
      <c r="G41" s="110">
        <v>3193</v>
      </c>
      <c r="H41" s="110">
        <v>4371</v>
      </c>
      <c r="I41" s="110">
        <f t="shared" ref="I41:I42" si="10">G41/F41*100</f>
        <v>41.408377642329143</v>
      </c>
      <c r="J41" s="92"/>
      <c r="K41" s="108">
        <f t="shared" ref="K41:K42" si="11">D41*E41*12</f>
        <v>494910</v>
      </c>
      <c r="L41" s="105"/>
      <c r="M41" s="57"/>
    </row>
    <row r="42" spans="1:13" ht="15.75" thickBot="1">
      <c r="A42" s="57"/>
      <c r="B42" s="101">
        <v>3</v>
      </c>
      <c r="C42" s="92" t="s">
        <v>302</v>
      </c>
      <c r="D42" s="92">
        <v>5</v>
      </c>
      <c r="E42" s="110">
        <f t="shared" si="9"/>
        <v>15424.933333000001</v>
      </c>
      <c r="F42" s="110">
        <v>7285</v>
      </c>
      <c r="G42" s="110">
        <v>421</v>
      </c>
      <c r="H42" s="110">
        <v>7718.9333329999999</v>
      </c>
      <c r="I42" s="110">
        <f t="shared" si="10"/>
        <v>5.7789979409746053</v>
      </c>
      <c r="J42" s="92"/>
      <c r="K42" s="108">
        <f t="shared" si="11"/>
        <v>925495.99997999996</v>
      </c>
      <c r="L42" s="105"/>
      <c r="M42" s="57"/>
    </row>
    <row r="43" spans="1:13" ht="15.75" thickBot="1">
      <c r="A43" s="57"/>
      <c r="B43" s="101"/>
      <c r="C43" s="92" t="s">
        <v>305</v>
      </c>
      <c r="D43" s="92">
        <f>D42+D41+D40</f>
        <v>8.1999999999999993</v>
      </c>
      <c r="E43" s="110">
        <f t="shared" ref="E43:J43" si="12">E42+E41+E40</f>
        <v>44798.933333000001</v>
      </c>
      <c r="F43" s="110">
        <f t="shared" si="12"/>
        <v>24729</v>
      </c>
      <c r="G43" s="110">
        <f t="shared" si="12"/>
        <v>7980</v>
      </c>
      <c r="H43" s="110">
        <f t="shared" si="12"/>
        <v>12089.933333000001</v>
      </c>
      <c r="I43" s="110"/>
      <c r="J43" s="92">
        <f t="shared" si="12"/>
        <v>0</v>
      </c>
      <c r="K43" s="108">
        <f>K42+K41+K40</f>
        <v>1504999.9999799998</v>
      </c>
      <c r="L43" s="105"/>
      <c r="M43" s="57"/>
    </row>
    <row r="44" spans="1:13" ht="15.75" thickBot="1">
      <c r="A44" s="57"/>
      <c r="B44" s="101"/>
      <c r="C44" s="242" t="s">
        <v>298</v>
      </c>
      <c r="D44" s="242"/>
      <c r="E44" s="242"/>
      <c r="F44" s="242"/>
      <c r="G44" s="242"/>
      <c r="H44" s="242"/>
      <c r="I44" s="242"/>
      <c r="J44" s="242"/>
      <c r="K44" s="243"/>
      <c r="L44" s="105"/>
      <c r="M44" s="57"/>
    </row>
    <row r="45" spans="1:13" ht="15.75" thickBot="1">
      <c r="A45" s="57"/>
      <c r="B45" s="109">
        <v>4</v>
      </c>
      <c r="C45" s="92" t="s">
        <v>300</v>
      </c>
      <c r="D45" s="92">
        <v>4.5599999999999996</v>
      </c>
      <c r="E45" s="110">
        <f t="shared" ref="E45" si="13">F45+G45+H45</f>
        <v>31359.642543859001</v>
      </c>
      <c r="F45" s="110">
        <v>9936</v>
      </c>
      <c r="G45" s="110">
        <v>5268</v>
      </c>
      <c r="H45" s="110">
        <v>16155.642543858999</v>
      </c>
      <c r="I45" s="93">
        <f t="shared" ref="I45" si="14">G45/F45*100</f>
        <v>53.019323671497588</v>
      </c>
      <c r="J45" s="92"/>
      <c r="K45" s="110">
        <f t="shared" ref="K45" si="15">D45*E45*12</f>
        <v>1715999.6399999643</v>
      </c>
      <c r="L45" s="105"/>
      <c r="M45" s="57"/>
    </row>
    <row r="46" spans="1:13" ht="15.75" thickBot="1">
      <c r="A46" s="57"/>
      <c r="B46" s="111"/>
      <c r="C46" s="98" t="s">
        <v>303</v>
      </c>
      <c r="D46" s="98">
        <f>D45</f>
        <v>4.5599999999999996</v>
      </c>
      <c r="E46" s="99">
        <f t="shared" ref="E46:K46" si="16">E45</f>
        <v>31359.642543859001</v>
      </c>
      <c r="F46" s="99">
        <f t="shared" si="16"/>
        <v>9936</v>
      </c>
      <c r="G46" s="99">
        <f t="shared" si="16"/>
        <v>5268</v>
      </c>
      <c r="H46" s="99">
        <f t="shared" si="16"/>
        <v>16155.642543858999</v>
      </c>
      <c r="I46" s="99"/>
      <c r="J46" s="99">
        <f t="shared" si="16"/>
        <v>0</v>
      </c>
      <c r="K46" s="99">
        <f t="shared" si="16"/>
        <v>1715999.6399999643</v>
      </c>
      <c r="L46" s="105"/>
      <c r="M46" s="57"/>
    </row>
    <row r="47" spans="1:13" ht="15.75" thickBot="1">
      <c r="A47" s="57"/>
      <c r="B47" s="244" t="s">
        <v>308</v>
      </c>
      <c r="C47" s="245"/>
      <c r="D47" s="112" t="s">
        <v>309</v>
      </c>
      <c r="E47" s="112"/>
      <c r="F47" s="112" t="s">
        <v>309</v>
      </c>
      <c r="G47" s="112" t="s">
        <v>309</v>
      </c>
      <c r="H47" s="112" t="s">
        <v>309</v>
      </c>
      <c r="I47" s="112" t="s">
        <v>309</v>
      </c>
      <c r="J47" s="112" t="s">
        <v>309</v>
      </c>
      <c r="K47" s="113">
        <f>K46+K43</f>
        <v>3220999.6399799641</v>
      </c>
      <c r="L47" s="105"/>
      <c r="M47" s="57"/>
    </row>
    <row r="48" spans="1:13" ht="15.75">
      <c r="A48" s="57"/>
      <c r="B48" s="246" t="s">
        <v>311</v>
      </c>
      <c r="C48" s="246"/>
      <c r="D48" s="246"/>
      <c r="E48" s="246"/>
      <c r="F48" s="246"/>
      <c r="G48" s="246"/>
      <c r="H48" s="246"/>
      <c r="I48" s="246"/>
      <c r="J48" s="246"/>
      <c r="K48" s="246"/>
      <c r="L48" s="57"/>
      <c r="M48" s="57"/>
    </row>
    <row r="49" spans="1:13" ht="16.5" thickBot="1">
      <c r="A49" s="57"/>
      <c r="B49" s="64"/>
      <c r="C49" s="61"/>
      <c r="D49" s="61"/>
      <c r="E49" s="61"/>
      <c r="F49" s="61"/>
      <c r="G49" s="61"/>
      <c r="H49" s="61"/>
      <c r="I49" s="61"/>
      <c r="J49" s="61"/>
      <c r="K49" s="61"/>
      <c r="L49" s="57"/>
      <c r="M49" s="57"/>
    </row>
    <row r="50" spans="1:13" ht="31.5">
      <c r="A50" s="57"/>
      <c r="B50" s="230" t="s">
        <v>277</v>
      </c>
      <c r="C50" s="230" t="s">
        <v>312</v>
      </c>
      <c r="D50" s="65" t="s">
        <v>313</v>
      </c>
      <c r="E50" s="65" t="s">
        <v>314</v>
      </c>
      <c r="F50" s="230" t="s">
        <v>315</v>
      </c>
      <c r="G50" s="65" t="s">
        <v>316</v>
      </c>
      <c r="H50" s="61"/>
      <c r="I50" s="61"/>
      <c r="J50" s="61"/>
      <c r="K50" s="61"/>
      <c r="L50" s="57"/>
      <c r="M50" s="57"/>
    </row>
    <row r="51" spans="1:13" ht="31.5">
      <c r="A51" s="57"/>
      <c r="B51" s="231"/>
      <c r="C51" s="231"/>
      <c r="D51" s="66" t="s">
        <v>317</v>
      </c>
      <c r="E51" s="66" t="s">
        <v>318</v>
      </c>
      <c r="F51" s="231"/>
      <c r="G51" s="66" t="s">
        <v>319</v>
      </c>
      <c r="H51" s="61"/>
      <c r="I51" s="61"/>
      <c r="J51" s="61"/>
      <c r="K51" s="61"/>
      <c r="L51" s="57"/>
      <c r="M51" s="57"/>
    </row>
    <row r="52" spans="1:13" ht="16.5" thickBot="1">
      <c r="A52" s="57"/>
      <c r="B52" s="232"/>
      <c r="C52" s="232"/>
      <c r="D52" s="69" t="s">
        <v>320</v>
      </c>
      <c r="E52" s="69" t="s">
        <v>321</v>
      </c>
      <c r="F52" s="232"/>
      <c r="G52" s="68"/>
      <c r="H52" s="61"/>
      <c r="I52" s="61"/>
      <c r="J52" s="61"/>
      <c r="K52" s="61"/>
      <c r="L52" s="57"/>
      <c r="M52" s="57"/>
    </row>
    <row r="53" spans="1:13" ht="16.5" thickBot="1">
      <c r="A53" s="57"/>
      <c r="B53" s="70">
        <v>1</v>
      </c>
      <c r="C53" s="69">
        <v>2</v>
      </c>
      <c r="D53" s="69">
        <v>3</v>
      </c>
      <c r="E53" s="69">
        <v>4</v>
      </c>
      <c r="F53" s="69">
        <v>5</v>
      </c>
      <c r="G53" s="69">
        <v>6</v>
      </c>
      <c r="H53" s="61"/>
      <c r="I53" s="61"/>
      <c r="J53" s="61"/>
      <c r="K53" s="61"/>
      <c r="L53" s="57"/>
      <c r="M53" s="57"/>
    </row>
    <row r="54" spans="1:13" ht="16.5" thickBot="1">
      <c r="A54" s="57"/>
      <c r="B54" s="114">
        <v>1</v>
      </c>
      <c r="C54" s="68" t="s">
        <v>322</v>
      </c>
      <c r="D54" s="80">
        <f>G54/F54/E54</f>
        <v>285.71428571428572</v>
      </c>
      <c r="E54" s="68">
        <v>10</v>
      </c>
      <c r="F54" s="68">
        <v>7</v>
      </c>
      <c r="G54" s="68">
        <v>20000</v>
      </c>
      <c r="H54" s="61"/>
      <c r="I54" s="61"/>
      <c r="J54" s="61"/>
      <c r="K54" s="61"/>
      <c r="L54" s="57"/>
      <c r="M54" s="57"/>
    </row>
    <row r="55" spans="1:13" ht="32.25" thickBot="1">
      <c r="A55" s="57"/>
      <c r="B55" s="114">
        <v>2</v>
      </c>
      <c r="C55" s="115" t="s">
        <v>323</v>
      </c>
      <c r="D55" s="68">
        <f>G55/F55/E55</f>
        <v>1000</v>
      </c>
      <c r="E55" s="68">
        <v>1</v>
      </c>
      <c r="F55" s="68">
        <v>1</v>
      </c>
      <c r="G55" s="68">
        <v>1000</v>
      </c>
      <c r="H55" s="61"/>
      <c r="I55" s="61"/>
      <c r="J55" s="61"/>
      <c r="K55" s="61"/>
      <c r="L55" s="57"/>
      <c r="M55" s="57"/>
    </row>
    <row r="56" spans="1:13" ht="16.5" thickBot="1">
      <c r="A56" s="57"/>
      <c r="B56" s="114"/>
      <c r="C56" s="69" t="s">
        <v>308</v>
      </c>
      <c r="D56" s="69" t="s">
        <v>309</v>
      </c>
      <c r="E56" s="69" t="s">
        <v>309</v>
      </c>
      <c r="F56" s="69" t="s">
        <v>309</v>
      </c>
      <c r="G56" s="68">
        <f>G55+G54</f>
        <v>21000</v>
      </c>
      <c r="H56" s="61"/>
      <c r="I56" s="61"/>
      <c r="J56" s="61"/>
      <c r="K56" s="61"/>
      <c r="L56" s="57"/>
      <c r="M56" s="57"/>
    </row>
    <row r="57" spans="1:13" ht="15.75">
      <c r="A57" s="57"/>
      <c r="B57" s="240" t="s">
        <v>324</v>
      </c>
      <c r="C57" s="240"/>
      <c r="D57" s="240"/>
      <c r="E57" s="240"/>
      <c r="F57" s="240"/>
      <c r="G57" s="240"/>
      <c r="H57" s="116"/>
      <c r="I57" s="116"/>
      <c r="J57" s="116"/>
      <c r="K57" s="61"/>
      <c r="L57" s="57"/>
      <c r="M57" s="57"/>
    </row>
    <row r="58" spans="1:13" ht="16.5" thickBot="1">
      <c r="A58" s="57"/>
      <c r="B58" s="64"/>
      <c r="C58" s="61"/>
      <c r="D58" s="61"/>
      <c r="E58" s="61"/>
      <c r="F58" s="61"/>
      <c r="G58" s="61"/>
      <c r="H58" s="61"/>
      <c r="I58" s="61"/>
      <c r="J58" s="61"/>
      <c r="K58" s="61"/>
      <c r="L58" s="57"/>
      <c r="M58" s="57"/>
    </row>
    <row r="59" spans="1:13" ht="15.75">
      <c r="A59" s="57"/>
      <c r="B59" s="230" t="s">
        <v>277</v>
      </c>
      <c r="C59" s="230" t="s">
        <v>312</v>
      </c>
      <c r="D59" s="65" t="s">
        <v>325</v>
      </c>
      <c r="E59" s="65" t="s">
        <v>314</v>
      </c>
      <c r="F59" s="65" t="s">
        <v>326</v>
      </c>
      <c r="G59" s="65" t="s">
        <v>316</v>
      </c>
      <c r="H59" s="61"/>
      <c r="I59" s="61"/>
      <c r="J59" s="61"/>
      <c r="K59" s="61"/>
      <c r="L59" s="57"/>
      <c r="M59" s="57"/>
    </row>
    <row r="60" spans="1:13" ht="31.5">
      <c r="A60" s="57"/>
      <c r="B60" s="231"/>
      <c r="C60" s="231"/>
      <c r="D60" s="66" t="s">
        <v>318</v>
      </c>
      <c r="E60" s="66" t="s">
        <v>327</v>
      </c>
      <c r="F60" s="66" t="s">
        <v>328</v>
      </c>
      <c r="G60" s="66" t="s">
        <v>289</v>
      </c>
      <c r="H60" s="61"/>
      <c r="I60" s="61"/>
      <c r="J60" s="61"/>
      <c r="K60" s="61"/>
      <c r="L60" s="57"/>
      <c r="M60" s="57"/>
    </row>
    <row r="61" spans="1:13" ht="31.5">
      <c r="A61" s="57"/>
      <c r="B61" s="231"/>
      <c r="C61" s="231"/>
      <c r="D61" s="66" t="s">
        <v>329</v>
      </c>
      <c r="E61" s="66" t="s">
        <v>330</v>
      </c>
      <c r="F61" s="66" t="s">
        <v>331</v>
      </c>
      <c r="G61" s="66" t="s">
        <v>332</v>
      </c>
      <c r="H61" s="61"/>
      <c r="I61" s="61"/>
      <c r="J61" s="61"/>
      <c r="K61" s="61"/>
      <c r="L61" s="57"/>
      <c r="M61" s="57"/>
    </row>
    <row r="62" spans="1:13" ht="16.5" thickBot="1">
      <c r="A62" s="57"/>
      <c r="B62" s="232"/>
      <c r="C62" s="232"/>
      <c r="D62" s="68"/>
      <c r="E62" s="68"/>
      <c r="F62" s="69" t="s">
        <v>333</v>
      </c>
      <c r="G62" s="68"/>
      <c r="H62" s="61"/>
      <c r="I62" s="61"/>
      <c r="J62" s="61"/>
      <c r="K62" s="61"/>
      <c r="L62" s="57"/>
      <c r="M62" s="57"/>
    </row>
    <row r="63" spans="1:13" ht="16.5" thickBot="1">
      <c r="A63" s="57"/>
      <c r="B63" s="70">
        <v>1</v>
      </c>
      <c r="C63" s="69">
        <v>2</v>
      </c>
      <c r="D63" s="69">
        <v>3</v>
      </c>
      <c r="E63" s="69">
        <v>4</v>
      </c>
      <c r="F63" s="69">
        <v>5</v>
      </c>
      <c r="G63" s="69">
        <v>6</v>
      </c>
      <c r="H63" s="61"/>
      <c r="I63" s="61"/>
      <c r="J63" s="61"/>
      <c r="K63" s="61"/>
      <c r="L63" s="57"/>
      <c r="M63" s="57"/>
    </row>
    <row r="64" spans="1:13" ht="16.5" thickBot="1">
      <c r="A64" s="57"/>
      <c r="B64" s="114"/>
      <c r="C64" s="68"/>
      <c r="D64" s="68"/>
      <c r="E64" s="68"/>
      <c r="F64" s="68"/>
      <c r="G64" s="68"/>
      <c r="H64" s="61"/>
      <c r="I64" s="61"/>
      <c r="J64" s="61"/>
      <c r="K64" s="61"/>
      <c r="L64" s="57"/>
      <c r="M64" s="57"/>
    </row>
    <row r="65" spans="1:13" ht="16.5" thickBot="1">
      <c r="A65" s="57"/>
      <c r="B65" s="114"/>
      <c r="C65" s="68"/>
      <c r="D65" s="68"/>
      <c r="E65" s="68"/>
      <c r="F65" s="68"/>
      <c r="G65" s="68"/>
      <c r="H65" s="61"/>
      <c r="I65" s="61"/>
      <c r="J65" s="61"/>
      <c r="K65" s="61"/>
      <c r="L65" s="57"/>
      <c r="M65" s="57"/>
    </row>
    <row r="66" spans="1:13" ht="16.5" thickBot="1">
      <c r="A66" s="57"/>
      <c r="B66" s="114"/>
      <c r="C66" s="69" t="s">
        <v>308</v>
      </c>
      <c r="D66" s="69" t="s">
        <v>309</v>
      </c>
      <c r="E66" s="69" t="s">
        <v>309</v>
      </c>
      <c r="F66" s="69" t="s">
        <v>309</v>
      </c>
      <c r="G66" s="68"/>
      <c r="H66" s="61"/>
      <c r="I66" s="61"/>
      <c r="J66" s="61"/>
      <c r="K66" s="61"/>
      <c r="L66" s="57"/>
      <c r="M66" s="57"/>
    </row>
    <row r="67" spans="1:13" ht="15.75">
      <c r="A67" s="57"/>
      <c r="B67" s="223" t="s">
        <v>334</v>
      </c>
      <c r="C67" s="223"/>
      <c r="D67" s="223"/>
      <c r="E67" s="223"/>
      <c r="F67" s="223"/>
      <c r="G67" s="223"/>
      <c r="H67" s="117"/>
      <c r="I67" s="117"/>
      <c r="J67" s="118"/>
      <c r="K67" s="118"/>
      <c r="L67" s="57"/>
      <c r="M67" s="57"/>
    </row>
    <row r="68" spans="1:13" ht="16.5" thickBot="1">
      <c r="A68" s="57"/>
      <c r="B68" s="119"/>
      <c r="C68" s="119"/>
      <c r="D68" s="119"/>
      <c r="E68" s="119"/>
      <c r="F68" s="119"/>
      <c r="G68" s="119"/>
      <c r="H68" s="117"/>
      <c r="I68" s="117"/>
      <c r="J68" s="118"/>
      <c r="K68" s="118"/>
      <c r="L68" s="57"/>
      <c r="M68" s="57"/>
    </row>
    <row r="69" spans="1:13" ht="15.75" thickBot="1">
      <c r="A69" s="57"/>
      <c r="B69" s="120"/>
      <c r="C69" s="121"/>
      <c r="D69" s="237" t="s">
        <v>335</v>
      </c>
      <c r="E69" s="238"/>
      <c r="F69" s="237" t="s">
        <v>336</v>
      </c>
      <c r="G69" s="238"/>
      <c r="H69" s="237" t="s">
        <v>337</v>
      </c>
      <c r="I69" s="238"/>
      <c r="J69" s="239" t="s">
        <v>338</v>
      </c>
      <c r="K69" s="238"/>
      <c r="L69" s="57"/>
      <c r="M69" s="57"/>
    </row>
    <row r="70" spans="1:13" ht="31.5">
      <c r="A70" s="57"/>
      <c r="B70" s="230" t="s">
        <v>277</v>
      </c>
      <c r="C70" s="230" t="s">
        <v>339</v>
      </c>
      <c r="D70" s="65" t="s">
        <v>340</v>
      </c>
      <c r="E70" s="65" t="s">
        <v>29</v>
      </c>
      <c r="F70" s="65" t="s">
        <v>340</v>
      </c>
      <c r="G70" s="65" t="s">
        <v>29</v>
      </c>
      <c r="H70" s="65" t="s">
        <v>340</v>
      </c>
      <c r="I70" s="65" t="s">
        <v>29</v>
      </c>
      <c r="J70" s="65" t="s">
        <v>340</v>
      </c>
      <c r="K70" s="65" t="s">
        <v>29</v>
      </c>
      <c r="L70" s="57"/>
      <c r="M70" s="57"/>
    </row>
    <row r="71" spans="1:13" ht="47.25">
      <c r="A71" s="57"/>
      <c r="B71" s="231"/>
      <c r="C71" s="231"/>
      <c r="D71" s="66" t="s">
        <v>341</v>
      </c>
      <c r="E71" s="66" t="s">
        <v>342</v>
      </c>
      <c r="F71" s="66" t="s">
        <v>341</v>
      </c>
      <c r="G71" s="66" t="s">
        <v>342</v>
      </c>
      <c r="H71" s="66" t="s">
        <v>341</v>
      </c>
      <c r="I71" s="66" t="s">
        <v>342</v>
      </c>
      <c r="J71" s="66" t="s">
        <v>341</v>
      </c>
      <c r="K71" s="66" t="s">
        <v>342</v>
      </c>
      <c r="L71" s="57"/>
      <c r="M71" s="57"/>
    </row>
    <row r="72" spans="1:13" ht="15.75">
      <c r="A72" s="57"/>
      <c r="B72" s="231"/>
      <c r="C72" s="231"/>
      <c r="D72" s="66" t="s">
        <v>343</v>
      </c>
      <c r="E72" s="66" t="s">
        <v>344</v>
      </c>
      <c r="F72" s="66" t="s">
        <v>343</v>
      </c>
      <c r="G72" s="66" t="s">
        <v>344</v>
      </c>
      <c r="H72" s="66" t="s">
        <v>343</v>
      </c>
      <c r="I72" s="66" t="s">
        <v>344</v>
      </c>
      <c r="J72" s="66" t="s">
        <v>343</v>
      </c>
      <c r="K72" s="66" t="s">
        <v>344</v>
      </c>
      <c r="L72" s="57"/>
      <c r="M72" s="57"/>
    </row>
    <row r="73" spans="1:13" ht="32.25" thickBot="1">
      <c r="A73" s="57"/>
      <c r="B73" s="232"/>
      <c r="C73" s="232"/>
      <c r="D73" s="69" t="s">
        <v>345</v>
      </c>
      <c r="E73" s="68"/>
      <c r="F73" s="69" t="s">
        <v>345</v>
      </c>
      <c r="G73" s="68"/>
      <c r="H73" s="69" t="s">
        <v>345</v>
      </c>
      <c r="I73" s="68"/>
      <c r="J73" s="69" t="s">
        <v>345</v>
      </c>
      <c r="K73" s="68"/>
      <c r="L73" s="57"/>
      <c r="M73" s="57"/>
    </row>
    <row r="74" spans="1:13" ht="16.5" thickBot="1">
      <c r="A74" s="57"/>
      <c r="B74" s="70">
        <v>1</v>
      </c>
      <c r="C74" s="69">
        <v>2</v>
      </c>
      <c r="D74" s="69">
        <v>3</v>
      </c>
      <c r="E74" s="69">
        <v>4</v>
      </c>
      <c r="F74" s="69">
        <v>3</v>
      </c>
      <c r="G74" s="69">
        <v>4</v>
      </c>
      <c r="H74" s="69">
        <v>3</v>
      </c>
      <c r="I74" s="69">
        <v>4</v>
      </c>
      <c r="J74" s="69">
        <v>3</v>
      </c>
      <c r="K74" s="69">
        <v>4</v>
      </c>
      <c r="L74" s="57"/>
      <c r="M74" s="57"/>
    </row>
    <row r="75" spans="1:13" ht="32.25" thickBot="1">
      <c r="A75" s="57"/>
      <c r="B75" s="70">
        <v>1</v>
      </c>
      <c r="C75" s="68" t="s">
        <v>346</v>
      </c>
      <c r="D75" s="69" t="s">
        <v>309</v>
      </c>
      <c r="E75" s="68"/>
      <c r="F75" s="69" t="s">
        <v>309</v>
      </c>
      <c r="G75" s="68"/>
      <c r="H75" s="69" t="s">
        <v>309</v>
      </c>
      <c r="I75" s="68"/>
      <c r="J75" s="69" t="s">
        <v>309</v>
      </c>
      <c r="K75" s="68"/>
      <c r="L75" s="57"/>
      <c r="M75" s="57"/>
    </row>
    <row r="76" spans="1:13" ht="16.5" thickBot="1">
      <c r="A76" s="57"/>
      <c r="B76" s="70" t="s">
        <v>347</v>
      </c>
      <c r="C76" s="68" t="s">
        <v>348</v>
      </c>
      <c r="D76" s="79">
        <f>K24</f>
        <v>99000</v>
      </c>
      <c r="E76" s="79">
        <f>D76*22%</f>
        <v>21780</v>
      </c>
      <c r="F76" s="79">
        <f>K21</f>
        <v>10577999.999999978</v>
      </c>
      <c r="G76" s="79">
        <f>F76*22%</f>
        <v>2327159.9999999949</v>
      </c>
      <c r="H76" s="79">
        <f>K27</f>
        <v>0</v>
      </c>
      <c r="I76" s="79">
        <f>H76*22%</f>
        <v>0</v>
      </c>
      <c r="J76" s="79">
        <f>H76+F76+D76</f>
        <v>10676999.999999978</v>
      </c>
      <c r="K76" s="79">
        <f>I76+G76+E76</f>
        <v>2348939.9999999949</v>
      </c>
      <c r="L76" s="57"/>
      <c r="M76" s="57"/>
    </row>
    <row r="77" spans="1:13" ht="16.5" thickBot="1">
      <c r="A77" s="57"/>
      <c r="B77" s="70" t="s">
        <v>349</v>
      </c>
      <c r="C77" s="68" t="s">
        <v>350</v>
      </c>
      <c r="D77" s="79"/>
      <c r="E77" s="79"/>
      <c r="F77" s="79"/>
      <c r="G77" s="79"/>
      <c r="H77" s="79"/>
      <c r="I77" s="79"/>
      <c r="J77" s="79"/>
      <c r="K77" s="79">
        <f t="shared" ref="K77:K85" si="17">I77+G77+E77</f>
        <v>0</v>
      </c>
      <c r="L77" s="57"/>
      <c r="M77" s="57"/>
    </row>
    <row r="78" spans="1:13" ht="48" thickBot="1">
      <c r="A78" s="57"/>
      <c r="B78" s="70" t="s">
        <v>351</v>
      </c>
      <c r="C78" s="68" t="s">
        <v>352</v>
      </c>
      <c r="D78" s="79"/>
      <c r="E78" s="79"/>
      <c r="F78" s="79"/>
      <c r="G78" s="79"/>
      <c r="H78" s="79"/>
      <c r="I78" s="79"/>
      <c r="J78" s="79"/>
      <c r="K78" s="79">
        <f t="shared" si="17"/>
        <v>0</v>
      </c>
      <c r="L78" s="57"/>
      <c r="M78" s="57"/>
    </row>
    <row r="79" spans="1:13" ht="32.25" thickBot="1">
      <c r="A79" s="57"/>
      <c r="B79" s="70">
        <v>2</v>
      </c>
      <c r="C79" s="68" t="s">
        <v>353</v>
      </c>
      <c r="D79" s="122" t="s">
        <v>309</v>
      </c>
      <c r="E79" s="79"/>
      <c r="F79" s="122" t="s">
        <v>309</v>
      </c>
      <c r="G79" s="79"/>
      <c r="H79" s="122" t="s">
        <v>309</v>
      </c>
      <c r="I79" s="79"/>
      <c r="J79" s="79"/>
      <c r="K79" s="79">
        <f t="shared" si="17"/>
        <v>0</v>
      </c>
      <c r="L79" s="57"/>
      <c r="M79" s="57"/>
    </row>
    <row r="80" spans="1:13" ht="48" thickBot="1">
      <c r="A80" s="57"/>
      <c r="B80" s="70" t="s">
        <v>354</v>
      </c>
      <c r="C80" s="68" t="s">
        <v>355</v>
      </c>
      <c r="D80" s="79">
        <f>D76</f>
        <v>99000</v>
      </c>
      <c r="E80" s="79">
        <f>D80*2.9%</f>
        <v>2871</v>
      </c>
      <c r="F80" s="79">
        <f>F76</f>
        <v>10577999.999999978</v>
      </c>
      <c r="G80" s="79">
        <f>F80*2.9%</f>
        <v>306761.99999999936</v>
      </c>
      <c r="H80" s="79">
        <f>H76</f>
        <v>0</v>
      </c>
      <c r="I80" s="79">
        <f>H80*2.9%</f>
        <v>0</v>
      </c>
      <c r="J80" s="79">
        <f t="shared" ref="J80:J85" si="18">H80+F80+D80</f>
        <v>10676999.999999978</v>
      </c>
      <c r="K80" s="79">
        <f t="shared" si="17"/>
        <v>309632.99999999936</v>
      </c>
      <c r="L80" s="57"/>
      <c r="M80" s="57"/>
    </row>
    <row r="81" spans="1:13" ht="32.25" thickBot="1">
      <c r="A81" s="57"/>
      <c r="B81" s="70" t="s">
        <v>356</v>
      </c>
      <c r="C81" s="68" t="s">
        <v>357</v>
      </c>
      <c r="D81" s="79"/>
      <c r="E81" s="79"/>
      <c r="F81" s="79"/>
      <c r="G81" s="79"/>
      <c r="H81" s="79"/>
      <c r="I81" s="79"/>
      <c r="J81" s="79"/>
      <c r="K81" s="79">
        <f t="shared" si="17"/>
        <v>0</v>
      </c>
      <c r="L81" s="57"/>
      <c r="M81" s="57"/>
    </row>
    <row r="82" spans="1:13" ht="48" thickBot="1">
      <c r="A82" s="57"/>
      <c r="B82" s="70" t="s">
        <v>358</v>
      </c>
      <c r="C82" s="68" t="s">
        <v>359</v>
      </c>
      <c r="D82" s="79">
        <f>D76</f>
        <v>99000</v>
      </c>
      <c r="E82" s="79">
        <f>D82*0.2%</f>
        <v>198</v>
      </c>
      <c r="F82" s="79">
        <f>F76</f>
        <v>10577999.999999978</v>
      </c>
      <c r="G82" s="79">
        <f>F82*0.2%</f>
        <v>21155.999999999956</v>
      </c>
      <c r="H82" s="79">
        <f>H76</f>
        <v>0</v>
      </c>
      <c r="I82" s="79">
        <f>H82*0.2%</f>
        <v>0</v>
      </c>
      <c r="J82" s="79">
        <f t="shared" si="18"/>
        <v>10676999.999999978</v>
      </c>
      <c r="K82" s="79">
        <f t="shared" si="17"/>
        <v>21353.999999999956</v>
      </c>
      <c r="L82" s="57"/>
      <c r="M82" s="57"/>
    </row>
    <row r="83" spans="1:13" ht="48" thickBot="1">
      <c r="A83" s="57"/>
      <c r="B83" s="70" t="s">
        <v>360</v>
      </c>
      <c r="C83" s="123" t="s">
        <v>361</v>
      </c>
      <c r="D83" s="79"/>
      <c r="E83" s="79"/>
      <c r="F83" s="79"/>
      <c r="G83" s="79"/>
      <c r="H83" s="79"/>
      <c r="I83" s="79"/>
      <c r="J83" s="79"/>
      <c r="K83" s="79">
        <f t="shared" si="17"/>
        <v>0</v>
      </c>
      <c r="L83" s="57"/>
      <c r="M83" s="57"/>
    </row>
    <row r="84" spans="1:13" ht="48" thickBot="1">
      <c r="A84" s="57"/>
      <c r="B84" s="70" t="s">
        <v>362</v>
      </c>
      <c r="C84" s="123" t="s">
        <v>361</v>
      </c>
      <c r="D84" s="79"/>
      <c r="E84" s="79"/>
      <c r="F84" s="79"/>
      <c r="G84" s="79"/>
      <c r="H84" s="79" t="s">
        <v>363</v>
      </c>
      <c r="I84" s="79"/>
      <c r="J84" s="79"/>
      <c r="K84" s="79">
        <f t="shared" si="17"/>
        <v>0</v>
      </c>
      <c r="L84" s="57"/>
      <c r="M84" s="57"/>
    </row>
    <row r="85" spans="1:13" ht="48" thickBot="1">
      <c r="A85" s="57"/>
      <c r="B85" s="70">
        <v>3</v>
      </c>
      <c r="C85" s="68" t="s">
        <v>364</v>
      </c>
      <c r="D85" s="79">
        <f>D76</f>
        <v>99000</v>
      </c>
      <c r="E85" s="79">
        <v>5151</v>
      </c>
      <c r="F85" s="79">
        <f>F76</f>
        <v>10577999.999999978</v>
      </c>
      <c r="G85" s="79">
        <v>539922</v>
      </c>
      <c r="H85" s="79">
        <f>H76</f>
        <v>0</v>
      </c>
      <c r="I85" s="79"/>
      <c r="J85" s="79">
        <f t="shared" si="18"/>
        <v>10676999.999999978</v>
      </c>
      <c r="K85" s="79">
        <f t="shared" si="17"/>
        <v>545073</v>
      </c>
      <c r="L85" s="57"/>
      <c r="M85" s="57"/>
    </row>
    <row r="86" spans="1:13" ht="16.5" thickBot="1">
      <c r="A86" s="57"/>
      <c r="B86" s="114"/>
      <c r="C86" s="124" t="s">
        <v>308</v>
      </c>
      <c r="D86" s="122" t="s">
        <v>309</v>
      </c>
      <c r="E86" s="79">
        <f>E85+E82+E80+E76</f>
        <v>30000</v>
      </c>
      <c r="F86" s="122" t="s">
        <v>309</v>
      </c>
      <c r="G86" s="79">
        <f>G85+G82+G80+G76</f>
        <v>3194999.9999999944</v>
      </c>
      <c r="H86" s="122" t="s">
        <v>309</v>
      </c>
      <c r="I86" s="79">
        <f>I85+I82+I80+I76</f>
        <v>0</v>
      </c>
      <c r="J86" s="122" t="s">
        <v>309</v>
      </c>
      <c r="K86" s="79">
        <f>I86+G86+E86</f>
        <v>3224999.9999999944</v>
      </c>
      <c r="L86" s="57"/>
      <c r="M86" s="57"/>
    </row>
    <row r="87" spans="1:13" ht="15.75">
      <c r="A87" s="57"/>
      <c r="B87" s="64"/>
      <c r="C87" s="61"/>
      <c r="D87" s="61"/>
      <c r="E87" s="61"/>
      <c r="F87" s="61"/>
      <c r="G87" s="61"/>
      <c r="H87" s="61"/>
      <c r="I87" s="61"/>
      <c r="J87" s="61"/>
      <c r="K87" s="61"/>
      <c r="L87" s="57"/>
      <c r="M87" s="57"/>
    </row>
    <row r="88" spans="1:13" ht="15.75">
      <c r="A88" s="57"/>
      <c r="B88" s="234" t="s">
        <v>365</v>
      </c>
      <c r="C88" s="234"/>
      <c r="D88" s="234"/>
      <c r="E88" s="234"/>
      <c r="F88" s="234"/>
      <c r="G88" s="234"/>
      <c r="H88" s="234"/>
      <c r="I88" s="61"/>
      <c r="J88" s="61"/>
      <c r="K88" s="61"/>
      <c r="L88" s="57"/>
      <c r="M88" s="57"/>
    </row>
    <row r="89" spans="1:13" ht="15.75">
      <c r="A89" s="57"/>
      <c r="B89" s="234"/>
      <c r="C89" s="234"/>
      <c r="D89" s="234"/>
      <c r="E89" s="234"/>
      <c r="F89" s="234"/>
      <c r="G89" s="234"/>
      <c r="H89" s="234"/>
      <c r="I89" s="61"/>
      <c r="J89" s="61"/>
      <c r="K89" s="61"/>
      <c r="L89" s="57"/>
      <c r="M89" s="57"/>
    </row>
    <row r="90" spans="1:13" ht="16.5" thickBot="1">
      <c r="A90" s="57"/>
      <c r="B90" s="119"/>
      <c r="C90" s="119"/>
      <c r="D90" s="119"/>
      <c r="E90" s="119"/>
      <c r="F90" s="119"/>
      <c r="G90" s="119"/>
      <c r="H90" s="119"/>
      <c r="I90" s="61"/>
      <c r="J90" s="61"/>
      <c r="K90" s="61"/>
      <c r="L90" s="57"/>
      <c r="M90" s="57"/>
    </row>
    <row r="91" spans="1:13" ht="16.5" thickBot="1">
      <c r="A91" s="57"/>
      <c r="B91" s="120"/>
      <c r="C91" s="121"/>
      <c r="D91" s="237" t="s">
        <v>335</v>
      </c>
      <c r="E91" s="238"/>
      <c r="F91" s="237" t="s">
        <v>336</v>
      </c>
      <c r="G91" s="238"/>
      <c r="H91" s="239" t="s">
        <v>338</v>
      </c>
      <c r="I91" s="238"/>
      <c r="J91" s="61"/>
      <c r="K91" s="61"/>
      <c r="L91" s="57"/>
      <c r="M91" s="57"/>
    </row>
    <row r="92" spans="1:13" ht="15.75">
      <c r="A92" s="57"/>
      <c r="B92" s="230" t="s">
        <v>277</v>
      </c>
      <c r="C92" s="230" t="s">
        <v>339</v>
      </c>
      <c r="D92" s="65" t="s">
        <v>340</v>
      </c>
      <c r="E92" s="65" t="s">
        <v>29</v>
      </c>
      <c r="F92" s="65" t="s">
        <v>340</v>
      </c>
      <c r="G92" s="65" t="s">
        <v>29</v>
      </c>
      <c r="H92" s="65" t="s">
        <v>340</v>
      </c>
      <c r="I92" s="65" t="s">
        <v>29</v>
      </c>
      <c r="J92" s="61"/>
      <c r="K92" s="61"/>
      <c r="L92" s="57"/>
      <c r="M92" s="57"/>
    </row>
    <row r="93" spans="1:13" ht="31.5">
      <c r="A93" s="57"/>
      <c r="B93" s="231"/>
      <c r="C93" s="231"/>
      <c r="D93" s="66" t="s">
        <v>341</v>
      </c>
      <c r="E93" s="66" t="s">
        <v>342</v>
      </c>
      <c r="F93" s="66" t="s">
        <v>341</v>
      </c>
      <c r="G93" s="66" t="s">
        <v>342</v>
      </c>
      <c r="H93" s="66" t="s">
        <v>341</v>
      </c>
      <c r="I93" s="66" t="s">
        <v>342</v>
      </c>
      <c r="J93" s="61"/>
      <c r="K93" s="61"/>
      <c r="L93" s="57"/>
      <c r="M93" s="57"/>
    </row>
    <row r="94" spans="1:13" ht="15.75">
      <c r="A94" s="57"/>
      <c r="B94" s="231"/>
      <c r="C94" s="231"/>
      <c r="D94" s="66" t="s">
        <v>343</v>
      </c>
      <c r="E94" s="66" t="s">
        <v>344</v>
      </c>
      <c r="F94" s="66" t="s">
        <v>343</v>
      </c>
      <c r="G94" s="66" t="s">
        <v>344</v>
      </c>
      <c r="H94" s="66" t="s">
        <v>343</v>
      </c>
      <c r="I94" s="66" t="s">
        <v>344</v>
      </c>
      <c r="J94" s="61"/>
      <c r="K94" s="61"/>
      <c r="L94" s="57"/>
      <c r="M94" s="57"/>
    </row>
    <row r="95" spans="1:13" ht="16.5" thickBot="1">
      <c r="A95" s="57"/>
      <c r="B95" s="232"/>
      <c r="C95" s="232"/>
      <c r="D95" s="69" t="s">
        <v>345</v>
      </c>
      <c r="E95" s="68"/>
      <c r="F95" s="69" t="s">
        <v>345</v>
      </c>
      <c r="G95" s="68"/>
      <c r="H95" s="69" t="s">
        <v>345</v>
      </c>
      <c r="I95" s="68"/>
      <c r="J95" s="61"/>
      <c r="K95" s="61"/>
      <c r="L95" s="57"/>
      <c r="M95" s="57"/>
    </row>
    <row r="96" spans="1:13" ht="16.5" thickBot="1">
      <c r="A96" s="57"/>
      <c r="B96" s="70">
        <v>1</v>
      </c>
      <c r="C96" s="69">
        <v>2</v>
      </c>
      <c r="D96" s="69">
        <v>3</v>
      </c>
      <c r="E96" s="69">
        <v>4</v>
      </c>
      <c r="F96" s="69">
        <v>3</v>
      </c>
      <c r="G96" s="69">
        <v>4</v>
      </c>
      <c r="H96" s="69">
        <v>3</v>
      </c>
      <c r="I96" s="69">
        <v>4</v>
      </c>
      <c r="J96" s="61"/>
      <c r="K96" s="61"/>
      <c r="L96" s="57"/>
      <c r="M96" s="57"/>
    </row>
    <row r="97" spans="1:13" ht="32.25" thickBot="1">
      <c r="A97" s="57"/>
      <c r="B97" s="70">
        <v>1</v>
      </c>
      <c r="C97" s="68" t="s">
        <v>346</v>
      </c>
      <c r="D97" s="69" t="s">
        <v>309</v>
      </c>
      <c r="E97" s="68"/>
      <c r="F97" s="69" t="s">
        <v>309</v>
      </c>
      <c r="G97" s="68"/>
      <c r="H97" s="69" t="s">
        <v>309</v>
      </c>
      <c r="I97" s="68"/>
      <c r="J97" s="61"/>
      <c r="K97" s="61"/>
      <c r="L97" s="57"/>
      <c r="M97" s="57"/>
    </row>
    <row r="98" spans="1:13" ht="16.5" thickBot="1">
      <c r="A98" s="57"/>
      <c r="B98" s="70" t="s">
        <v>347</v>
      </c>
      <c r="C98" s="68" t="s">
        <v>348</v>
      </c>
      <c r="D98" s="80">
        <f>K43</f>
        <v>1504999.9999799998</v>
      </c>
      <c r="E98" s="79">
        <f>D98*22%</f>
        <v>331099.99999559997</v>
      </c>
      <c r="F98" s="79">
        <f>K46</f>
        <v>1715999.6399999643</v>
      </c>
      <c r="G98" s="79">
        <f>F98*22%</f>
        <v>377519.92079999216</v>
      </c>
      <c r="H98" s="79">
        <f>D98+F98</f>
        <v>3220999.6399799641</v>
      </c>
      <c r="I98" s="79">
        <f>H98+E98</f>
        <v>3552099.6399755641</v>
      </c>
      <c r="J98" s="61"/>
      <c r="K98" s="61"/>
      <c r="L98" s="57"/>
      <c r="M98" s="57"/>
    </row>
    <row r="99" spans="1:13" ht="16.5" thickBot="1">
      <c r="A99" s="57"/>
      <c r="B99" s="70" t="s">
        <v>349</v>
      </c>
      <c r="C99" s="68" t="s">
        <v>350</v>
      </c>
      <c r="D99" s="68"/>
      <c r="E99" s="79"/>
      <c r="F99" s="68"/>
      <c r="G99" s="79"/>
      <c r="H99" s="79"/>
      <c r="I99" s="79">
        <f t="shared" ref="I99:I106" si="19">H99+E99</f>
        <v>0</v>
      </c>
      <c r="J99" s="61"/>
      <c r="K99" s="61"/>
      <c r="L99" s="57"/>
      <c r="M99" s="57"/>
    </row>
    <row r="100" spans="1:13" ht="48" thickBot="1">
      <c r="A100" s="57"/>
      <c r="B100" s="70" t="s">
        <v>351</v>
      </c>
      <c r="C100" s="68" t="s">
        <v>352</v>
      </c>
      <c r="D100" s="68"/>
      <c r="E100" s="79"/>
      <c r="F100" s="68"/>
      <c r="G100" s="79"/>
      <c r="H100" s="79"/>
      <c r="I100" s="79">
        <f t="shared" si="19"/>
        <v>0</v>
      </c>
      <c r="J100" s="61"/>
      <c r="K100" s="61"/>
      <c r="L100" s="57"/>
      <c r="M100" s="57"/>
    </row>
    <row r="101" spans="1:13" ht="32.25" thickBot="1">
      <c r="A101" s="57"/>
      <c r="B101" s="70">
        <v>2</v>
      </c>
      <c r="C101" s="68" t="s">
        <v>353</v>
      </c>
      <c r="D101" s="69" t="s">
        <v>309</v>
      </c>
      <c r="E101" s="79"/>
      <c r="F101" s="69" t="s">
        <v>309</v>
      </c>
      <c r="G101" s="79"/>
      <c r="H101" s="79"/>
      <c r="I101" s="79">
        <f t="shared" si="19"/>
        <v>0</v>
      </c>
      <c r="J101" s="61"/>
      <c r="K101" s="61"/>
      <c r="L101" s="57"/>
      <c r="M101" s="57"/>
    </row>
    <row r="102" spans="1:13" ht="48" thickBot="1">
      <c r="A102" s="57"/>
      <c r="B102" s="70" t="s">
        <v>354</v>
      </c>
      <c r="C102" s="68" t="s">
        <v>355</v>
      </c>
      <c r="D102" s="80">
        <f>D98</f>
        <v>1504999.9999799998</v>
      </c>
      <c r="E102" s="79">
        <f>D102*2.9%</f>
        <v>43644.99999941999</v>
      </c>
      <c r="F102" s="79">
        <f>F98</f>
        <v>1715999.6399999643</v>
      </c>
      <c r="G102" s="79">
        <f>F102*2.9%</f>
        <v>49763.989559998961</v>
      </c>
      <c r="H102" s="79">
        <f t="shared" ref="H102:H107" si="20">D102+F102</f>
        <v>3220999.6399799641</v>
      </c>
      <c r="I102" s="79">
        <f t="shared" si="19"/>
        <v>3264644.6399793839</v>
      </c>
      <c r="J102" s="61"/>
      <c r="K102" s="61"/>
      <c r="L102" s="57"/>
      <c r="M102" s="57"/>
    </row>
    <row r="103" spans="1:13" ht="32.25" thickBot="1">
      <c r="A103" s="57"/>
      <c r="B103" s="70" t="s">
        <v>356</v>
      </c>
      <c r="C103" s="68" t="s">
        <v>357</v>
      </c>
      <c r="D103" s="68"/>
      <c r="E103" s="79"/>
      <c r="F103" s="68"/>
      <c r="G103" s="79"/>
      <c r="H103" s="79"/>
      <c r="I103" s="79">
        <f t="shared" si="19"/>
        <v>0</v>
      </c>
      <c r="J103" s="61"/>
      <c r="K103" s="61"/>
      <c r="L103" s="57"/>
      <c r="M103" s="57"/>
    </row>
    <row r="104" spans="1:13" ht="48" thickBot="1">
      <c r="A104" s="57"/>
      <c r="B104" s="70" t="s">
        <v>358</v>
      </c>
      <c r="C104" s="68" t="s">
        <v>359</v>
      </c>
      <c r="D104" s="80">
        <f>D98</f>
        <v>1504999.9999799998</v>
      </c>
      <c r="E104" s="79">
        <f>D104*0.2%</f>
        <v>3009.99999996</v>
      </c>
      <c r="F104" s="79">
        <f>F98</f>
        <v>1715999.6399999643</v>
      </c>
      <c r="G104" s="79">
        <f>F104*0.2%</f>
        <v>3431.9992799999286</v>
      </c>
      <c r="H104" s="79">
        <f t="shared" si="20"/>
        <v>3220999.6399799641</v>
      </c>
      <c r="I104" s="79">
        <f t="shared" si="19"/>
        <v>3224009.6399799241</v>
      </c>
      <c r="J104" s="61"/>
      <c r="K104" s="61"/>
      <c r="L104" s="57"/>
      <c r="M104" s="57"/>
    </row>
    <row r="105" spans="1:13" ht="48" thickBot="1">
      <c r="A105" s="57"/>
      <c r="B105" s="70" t="s">
        <v>360</v>
      </c>
      <c r="C105" s="123" t="s">
        <v>361</v>
      </c>
      <c r="D105" s="68"/>
      <c r="E105" s="79"/>
      <c r="F105" s="68"/>
      <c r="G105" s="79"/>
      <c r="H105" s="79"/>
      <c r="I105" s="79">
        <f t="shared" si="19"/>
        <v>0</v>
      </c>
      <c r="J105" s="61"/>
      <c r="K105" s="61"/>
      <c r="L105" s="57"/>
      <c r="M105" s="57"/>
    </row>
    <row r="106" spans="1:13" ht="48" thickBot="1">
      <c r="A106" s="57"/>
      <c r="B106" s="70" t="s">
        <v>362</v>
      </c>
      <c r="C106" s="123" t="s">
        <v>361</v>
      </c>
      <c r="D106" s="68"/>
      <c r="E106" s="79"/>
      <c r="F106" s="68"/>
      <c r="G106" s="79"/>
      <c r="H106" s="79"/>
      <c r="I106" s="79">
        <f t="shared" si="19"/>
        <v>0</v>
      </c>
      <c r="J106" s="61"/>
      <c r="K106" s="61"/>
      <c r="L106" s="57"/>
      <c r="M106" s="57"/>
    </row>
    <row r="107" spans="1:13" ht="48" thickBot="1">
      <c r="A107" s="57"/>
      <c r="B107" s="70">
        <v>3</v>
      </c>
      <c r="C107" s="68" t="s">
        <v>364</v>
      </c>
      <c r="D107" s="80">
        <f>D98</f>
        <v>1504999.9999799998</v>
      </c>
      <c r="E107" s="79">
        <v>76245</v>
      </c>
      <c r="F107" s="79">
        <f>F98</f>
        <v>1715999.6399999643</v>
      </c>
      <c r="G107" s="79">
        <v>87284</v>
      </c>
      <c r="H107" s="79">
        <f t="shared" si="20"/>
        <v>3220999.6399799641</v>
      </c>
      <c r="I107" s="79">
        <f>H107+E107</f>
        <v>3297244.6399799641</v>
      </c>
      <c r="J107" s="61"/>
      <c r="K107" s="61"/>
      <c r="L107" s="57"/>
      <c r="M107" s="57"/>
    </row>
    <row r="108" spans="1:13" ht="16.5" thickBot="1">
      <c r="A108" s="57"/>
      <c r="B108" s="114"/>
      <c r="C108" s="124" t="s">
        <v>308</v>
      </c>
      <c r="D108" s="69" t="s">
        <v>309</v>
      </c>
      <c r="E108" s="79">
        <f>E107+E104+E102+E98</f>
        <v>453999.99999497994</v>
      </c>
      <c r="F108" s="69" t="s">
        <v>309</v>
      </c>
      <c r="G108" s="79">
        <f>G107+G104+G102+G98</f>
        <v>517999.90963999106</v>
      </c>
      <c r="H108" s="69" t="s">
        <v>309</v>
      </c>
      <c r="I108" s="79">
        <f>G108+E108</f>
        <v>971999.90963497106</v>
      </c>
      <c r="J108" s="61"/>
      <c r="K108" s="61"/>
      <c r="L108" s="57"/>
      <c r="M108" s="57"/>
    </row>
    <row r="109" spans="1:13" ht="15.75">
      <c r="A109" s="57"/>
      <c r="B109" s="64"/>
      <c r="C109" s="61"/>
      <c r="D109" s="61"/>
      <c r="E109" s="61"/>
      <c r="F109" s="61"/>
      <c r="G109" s="61"/>
      <c r="H109" s="61"/>
      <c r="I109" s="61"/>
      <c r="J109" s="61"/>
      <c r="K109" s="61"/>
      <c r="L109" s="57"/>
      <c r="M109" s="57"/>
    </row>
    <row r="110" spans="1:13" ht="15.75">
      <c r="A110" s="57"/>
      <c r="B110" s="236" t="s">
        <v>366</v>
      </c>
      <c r="C110" s="236"/>
      <c r="D110" s="236"/>
      <c r="E110" s="236"/>
      <c r="F110" s="61"/>
      <c r="G110" s="61"/>
      <c r="H110" s="61"/>
      <c r="I110" s="61"/>
      <c r="J110" s="61"/>
      <c r="K110" s="61"/>
      <c r="L110" s="57"/>
      <c r="M110" s="57"/>
    </row>
    <row r="111" spans="1:13" ht="15.75">
      <c r="A111" s="57"/>
      <c r="B111" s="234" t="s">
        <v>367</v>
      </c>
      <c r="C111" s="234"/>
      <c r="D111" s="234"/>
      <c r="E111" s="234"/>
      <c r="F111" s="234"/>
      <c r="G111" s="61"/>
      <c r="H111" s="61"/>
      <c r="I111" s="61"/>
      <c r="J111" s="61"/>
      <c r="K111" s="61"/>
      <c r="L111" s="57"/>
      <c r="M111" s="57"/>
    </row>
    <row r="112" spans="1:13" ht="15.75">
      <c r="A112" s="57"/>
      <c r="B112" s="234" t="s">
        <v>368</v>
      </c>
      <c r="C112" s="234"/>
      <c r="D112" s="234"/>
      <c r="E112" s="234"/>
      <c r="F112" s="234"/>
      <c r="G112" s="61"/>
      <c r="H112" s="61"/>
      <c r="I112" s="61"/>
      <c r="J112" s="61"/>
      <c r="K112" s="61"/>
      <c r="L112" s="57"/>
      <c r="M112" s="57"/>
    </row>
    <row r="113" spans="1:13" ht="15.75">
      <c r="A113" s="57"/>
      <c r="B113" s="234" t="s">
        <v>369</v>
      </c>
      <c r="C113" s="234"/>
      <c r="D113" s="234"/>
      <c r="E113" s="234"/>
      <c r="F113" s="234"/>
      <c r="G113" s="61"/>
      <c r="H113" s="61"/>
      <c r="I113" s="61"/>
      <c r="J113" s="61"/>
      <c r="K113" s="61"/>
      <c r="L113" s="57"/>
      <c r="M113" s="57"/>
    </row>
    <row r="114" spans="1:13" ht="16.5" thickBot="1">
      <c r="A114" s="57"/>
      <c r="B114" s="64"/>
      <c r="C114" s="61"/>
      <c r="D114" s="61"/>
      <c r="E114" s="61"/>
      <c r="F114" s="61"/>
      <c r="G114" s="61"/>
      <c r="H114" s="61"/>
      <c r="I114" s="61"/>
      <c r="J114" s="61"/>
      <c r="K114" s="61"/>
      <c r="L114" s="57"/>
      <c r="M114" s="57"/>
    </row>
    <row r="115" spans="1:13" ht="63.75" thickBot="1">
      <c r="A115" s="57"/>
      <c r="B115" s="125" t="s">
        <v>277</v>
      </c>
      <c r="C115" s="126" t="s">
        <v>19</v>
      </c>
      <c r="D115" s="126" t="s">
        <v>370</v>
      </c>
      <c r="E115" s="126" t="s">
        <v>371</v>
      </c>
      <c r="F115" s="126" t="s">
        <v>372</v>
      </c>
      <c r="G115" s="61"/>
      <c r="H115" s="61"/>
      <c r="I115" s="61"/>
      <c r="J115" s="61"/>
      <c r="K115" s="61"/>
      <c r="L115" s="57"/>
      <c r="M115" s="57"/>
    </row>
    <row r="116" spans="1:13" ht="16.5" thickBot="1">
      <c r="A116" s="57"/>
      <c r="B116" s="70">
        <v>1</v>
      </c>
      <c r="C116" s="69">
        <v>2</v>
      </c>
      <c r="D116" s="69">
        <v>3</v>
      </c>
      <c r="E116" s="69">
        <v>4</v>
      </c>
      <c r="F116" s="69">
        <v>5</v>
      </c>
      <c r="G116" s="61"/>
      <c r="H116" s="61"/>
      <c r="I116" s="61"/>
      <c r="J116" s="61"/>
      <c r="K116" s="61"/>
      <c r="L116" s="57"/>
      <c r="M116" s="57"/>
    </row>
    <row r="117" spans="1:13" ht="32.25" thickBot="1">
      <c r="A117" s="57"/>
      <c r="B117" s="114"/>
      <c r="C117" s="127" t="s">
        <v>373</v>
      </c>
      <c r="D117" s="68">
        <f>F117/E117</f>
        <v>1000</v>
      </c>
      <c r="E117" s="68">
        <v>4</v>
      </c>
      <c r="F117" s="68">
        <v>4000</v>
      </c>
      <c r="G117" s="61"/>
      <c r="H117" s="61"/>
      <c r="I117" s="61"/>
      <c r="J117" s="61"/>
      <c r="K117" s="61"/>
      <c r="L117" s="57"/>
      <c r="M117" s="57"/>
    </row>
    <row r="118" spans="1:13" ht="32.25" thickBot="1">
      <c r="A118" s="57"/>
      <c r="B118" s="114"/>
      <c r="C118" s="127" t="s">
        <v>374</v>
      </c>
      <c r="D118" s="79">
        <f t="shared" ref="D118:D119" si="21">F118/E118</f>
        <v>3714.2857142857142</v>
      </c>
      <c r="E118" s="68">
        <v>7</v>
      </c>
      <c r="F118" s="68">
        <v>26000</v>
      </c>
      <c r="G118" s="61"/>
      <c r="H118" s="61"/>
      <c r="I118" s="61"/>
      <c r="J118" s="61"/>
      <c r="K118" s="61"/>
      <c r="L118" s="57"/>
      <c r="M118" s="57"/>
    </row>
    <row r="119" spans="1:13" ht="32.25" thickBot="1">
      <c r="A119" s="57"/>
      <c r="B119" s="114"/>
      <c r="C119" s="127" t="s">
        <v>373</v>
      </c>
      <c r="D119" s="79">
        <f t="shared" si="21"/>
        <v>857.14285714285711</v>
      </c>
      <c r="E119" s="68">
        <v>14</v>
      </c>
      <c r="F119" s="68">
        <v>12000</v>
      </c>
      <c r="G119" s="61"/>
      <c r="H119" s="61"/>
      <c r="I119" s="61"/>
      <c r="J119" s="61"/>
      <c r="K119" s="61"/>
      <c r="L119" s="57"/>
      <c r="M119" s="57"/>
    </row>
    <row r="120" spans="1:13" ht="16.5" thickBot="1">
      <c r="A120" s="57"/>
      <c r="B120" s="114"/>
      <c r="C120" s="124" t="s">
        <v>308</v>
      </c>
      <c r="D120" s="69" t="s">
        <v>309</v>
      </c>
      <c r="E120" s="69" t="s">
        <v>309</v>
      </c>
      <c r="F120" s="68">
        <f>F119+F118+F117</f>
        <v>42000</v>
      </c>
      <c r="G120" s="61"/>
      <c r="H120" s="61"/>
      <c r="I120" s="61"/>
      <c r="J120" s="61"/>
      <c r="K120" s="61"/>
      <c r="L120" s="57"/>
      <c r="M120" s="57"/>
    </row>
    <row r="121" spans="1:13" ht="15.75">
      <c r="A121" s="57"/>
      <c r="B121" s="81"/>
      <c r="C121" s="128"/>
      <c r="D121" s="129"/>
      <c r="E121" s="129"/>
      <c r="F121" s="81"/>
      <c r="G121" s="61"/>
      <c r="H121" s="61"/>
      <c r="I121" s="61"/>
      <c r="J121" s="61"/>
      <c r="K121" s="61"/>
      <c r="L121" s="57"/>
      <c r="M121" s="57"/>
    </row>
    <row r="122" spans="1:13" ht="15.75">
      <c r="A122" s="57"/>
      <c r="B122" s="234" t="s">
        <v>375</v>
      </c>
      <c r="C122" s="234"/>
      <c r="D122" s="234"/>
      <c r="E122" s="234"/>
      <c r="F122" s="234"/>
      <c r="G122" s="234"/>
      <c r="H122" s="61"/>
      <c r="I122" s="61"/>
      <c r="J122" s="61"/>
      <c r="K122" s="61"/>
      <c r="L122" s="57"/>
      <c r="M122" s="57"/>
    </row>
    <row r="123" spans="1:13" ht="15.75">
      <c r="A123" s="57"/>
      <c r="B123" s="234" t="s">
        <v>368</v>
      </c>
      <c r="C123" s="234"/>
      <c r="D123" s="234"/>
      <c r="E123" s="234"/>
      <c r="F123" s="234"/>
      <c r="G123" s="61"/>
      <c r="H123" s="61"/>
      <c r="I123" s="61"/>
      <c r="J123" s="61"/>
      <c r="K123" s="61"/>
      <c r="L123" s="57"/>
      <c r="M123" s="57"/>
    </row>
    <row r="124" spans="1:13" ht="15.75">
      <c r="A124" s="57"/>
      <c r="B124" s="234" t="s">
        <v>369</v>
      </c>
      <c r="C124" s="234"/>
      <c r="D124" s="234"/>
      <c r="E124" s="234"/>
      <c r="F124" s="234"/>
      <c r="G124" s="61"/>
      <c r="H124" s="61"/>
      <c r="I124" s="61"/>
      <c r="J124" s="61"/>
      <c r="K124" s="61"/>
      <c r="L124" s="57"/>
      <c r="M124" s="57"/>
    </row>
    <row r="125" spans="1:13" ht="16.5" thickBot="1">
      <c r="A125" s="57"/>
      <c r="B125" s="64"/>
      <c r="C125" s="61"/>
      <c r="D125" s="61"/>
      <c r="E125" s="61"/>
      <c r="F125" s="61"/>
      <c r="G125" s="61"/>
      <c r="H125" s="61"/>
      <c r="I125" s="61"/>
      <c r="J125" s="61"/>
      <c r="K125" s="61"/>
      <c r="L125" s="57"/>
      <c r="M125" s="57"/>
    </row>
    <row r="126" spans="1:13" ht="63.75" thickBot="1">
      <c r="A126" s="57"/>
      <c r="B126" s="125" t="s">
        <v>277</v>
      </c>
      <c r="C126" s="126" t="s">
        <v>19</v>
      </c>
      <c r="D126" s="126" t="s">
        <v>370</v>
      </c>
      <c r="E126" s="126" t="s">
        <v>371</v>
      </c>
      <c r="F126" s="126" t="s">
        <v>372</v>
      </c>
      <c r="G126" s="61"/>
      <c r="H126" s="61"/>
      <c r="I126" s="61"/>
      <c r="J126" s="61"/>
      <c r="K126" s="61"/>
      <c r="L126" s="57"/>
      <c r="M126" s="57"/>
    </row>
    <row r="127" spans="1:13" ht="16.5" thickBot="1">
      <c r="A127" s="57"/>
      <c r="B127" s="70">
        <v>1</v>
      </c>
      <c r="C127" s="69">
        <v>2</v>
      </c>
      <c r="D127" s="69">
        <v>3</v>
      </c>
      <c r="E127" s="69">
        <v>4</v>
      </c>
      <c r="F127" s="69">
        <v>5</v>
      </c>
      <c r="G127" s="61"/>
      <c r="H127" s="61"/>
      <c r="I127" s="61"/>
      <c r="J127" s="61"/>
      <c r="K127" s="61"/>
      <c r="L127" s="57"/>
      <c r="M127" s="57"/>
    </row>
    <row r="128" spans="1:13" ht="32.25" thickBot="1">
      <c r="A128" s="57"/>
      <c r="B128" s="114"/>
      <c r="C128" s="127" t="s">
        <v>373</v>
      </c>
      <c r="D128" s="68">
        <f>F128/E128</f>
        <v>2000</v>
      </c>
      <c r="E128" s="68">
        <v>4</v>
      </c>
      <c r="F128" s="68">
        <v>8000</v>
      </c>
      <c r="G128" s="61"/>
      <c r="H128" s="61"/>
      <c r="I128" s="61"/>
      <c r="J128" s="61"/>
      <c r="K128" s="61"/>
      <c r="L128" s="57"/>
      <c r="M128" s="57"/>
    </row>
    <row r="129" spans="1:13" ht="32.25" thickBot="1">
      <c r="A129" s="57"/>
      <c r="B129" s="114"/>
      <c r="C129" s="127" t="s">
        <v>374</v>
      </c>
      <c r="D129" s="79">
        <f t="shared" ref="D129" si="22">F129/E129</f>
        <v>1428.5714285714287</v>
      </c>
      <c r="E129" s="68">
        <v>7</v>
      </c>
      <c r="F129" s="68">
        <v>10000</v>
      </c>
      <c r="G129" s="61"/>
      <c r="H129" s="61"/>
      <c r="I129" s="61"/>
      <c r="J129" s="61"/>
      <c r="K129" s="61"/>
      <c r="L129" s="57"/>
      <c r="M129" s="57"/>
    </row>
    <row r="130" spans="1:13" ht="16.5" thickBot="1">
      <c r="A130" s="57"/>
      <c r="B130" s="114"/>
      <c r="C130" s="124" t="s">
        <v>308</v>
      </c>
      <c r="D130" s="69" t="s">
        <v>309</v>
      </c>
      <c r="E130" s="69" t="s">
        <v>309</v>
      </c>
      <c r="F130" s="68">
        <f>F129+F128</f>
        <v>18000</v>
      </c>
      <c r="G130" s="61"/>
      <c r="H130" s="61"/>
      <c r="I130" s="61"/>
      <c r="J130" s="61"/>
      <c r="K130" s="61"/>
      <c r="L130" s="57"/>
      <c r="M130" s="57"/>
    </row>
    <row r="131" spans="1:13" ht="15.75">
      <c r="A131" s="57"/>
      <c r="B131" s="223" t="s">
        <v>376</v>
      </c>
      <c r="C131" s="223"/>
      <c r="D131" s="223"/>
      <c r="E131" s="223"/>
      <c r="F131" s="223"/>
      <c r="G131" s="61"/>
      <c r="H131" s="61"/>
      <c r="I131" s="61"/>
      <c r="J131" s="61"/>
      <c r="K131" s="61"/>
      <c r="L131" s="57"/>
      <c r="M131" s="57"/>
    </row>
    <row r="132" spans="1:13" ht="15.75">
      <c r="A132" s="57"/>
      <c r="B132" s="234" t="s">
        <v>377</v>
      </c>
      <c r="C132" s="234"/>
      <c r="D132" s="234"/>
      <c r="E132" s="234"/>
      <c r="F132" s="234"/>
      <c r="G132" s="61"/>
      <c r="H132" s="61"/>
      <c r="I132" s="61"/>
      <c r="J132" s="61"/>
      <c r="K132" s="61"/>
      <c r="L132" s="57"/>
      <c r="M132" s="57"/>
    </row>
    <row r="133" spans="1:13" ht="15.75">
      <c r="A133" s="57"/>
      <c r="B133" s="235" t="s">
        <v>369</v>
      </c>
      <c r="C133" s="235"/>
      <c r="D133" s="235"/>
      <c r="E133" s="235"/>
      <c r="F133" s="235"/>
      <c r="G133" s="235"/>
      <c r="H133" s="235"/>
      <c r="I133" s="235"/>
      <c r="J133" s="61"/>
      <c r="K133" s="61"/>
      <c r="L133" s="57"/>
      <c r="M133" s="57"/>
    </row>
    <row r="134" spans="1:13" ht="16.5" thickBot="1">
      <c r="A134" s="57"/>
      <c r="B134" s="235"/>
      <c r="C134" s="235"/>
      <c r="D134" s="235"/>
      <c r="E134" s="235"/>
      <c r="F134" s="235"/>
      <c r="G134" s="235"/>
      <c r="H134" s="235"/>
      <c r="I134" s="235"/>
      <c r="J134" s="61"/>
      <c r="K134" s="61"/>
      <c r="L134" s="57"/>
      <c r="M134" s="57"/>
    </row>
    <row r="135" spans="1:13" ht="47.25">
      <c r="A135" s="57"/>
      <c r="B135" s="230" t="s">
        <v>277</v>
      </c>
      <c r="C135" s="230" t="s">
        <v>312</v>
      </c>
      <c r="D135" s="230" t="s">
        <v>378</v>
      </c>
      <c r="E135" s="65" t="s">
        <v>379</v>
      </c>
      <c r="F135" s="65" t="s">
        <v>380</v>
      </c>
      <c r="G135" s="61"/>
      <c r="H135" s="61"/>
      <c r="I135" s="61"/>
      <c r="J135" s="61"/>
      <c r="K135" s="61"/>
      <c r="L135" s="57"/>
      <c r="M135" s="57"/>
    </row>
    <row r="136" spans="1:13" ht="47.25">
      <c r="A136" s="57"/>
      <c r="B136" s="231"/>
      <c r="C136" s="231"/>
      <c r="D136" s="231"/>
      <c r="E136" s="66" t="s">
        <v>381</v>
      </c>
      <c r="F136" s="66" t="s">
        <v>382</v>
      </c>
      <c r="G136" s="61"/>
      <c r="H136" s="61"/>
      <c r="I136" s="61"/>
      <c r="J136" s="61"/>
      <c r="K136" s="61"/>
      <c r="L136" s="57"/>
      <c r="M136" s="57"/>
    </row>
    <row r="137" spans="1:13" ht="15.75">
      <c r="A137" s="57"/>
      <c r="B137" s="231"/>
      <c r="C137" s="231"/>
      <c r="D137" s="231"/>
      <c r="E137" s="66" t="s">
        <v>383</v>
      </c>
      <c r="F137" s="66" t="s">
        <v>384</v>
      </c>
      <c r="G137" s="61"/>
      <c r="H137" s="61"/>
      <c r="I137" s="61"/>
      <c r="J137" s="61"/>
      <c r="K137" s="61"/>
      <c r="L137" s="57"/>
      <c r="M137" s="57"/>
    </row>
    <row r="138" spans="1:13" ht="32.25" thickBot="1">
      <c r="A138" s="57"/>
      <c r="B138" s="232"/>
      <c r="C138" s="232"/>
      <c r="D138" s="232"/>
      <c r="E138" s="68"/>
      <c r="F138" s="69" t="s">
        <v>385</v>
      </c>
      <c r="G138" s="61"/>
      <c r="H138" s="61"/>
      <c r="I138" s="61"/>
      <c r="J138" s="61"/>
      <c r="K138" s="61"/>
      <c r="L138" s="57"/>
      <c r="M138" s="57"/>
    </row>
    <row r="139" spans="1:13" ht="16.5" thickBot="1">
      <c r="A139" s="57"/>
      <c r="B139" s="70">
        <v>1</v>
      </c>
      <c r="C139" s="69">
        <v>2</v>
      </c>
      <c r="D139" s="69">
        <v>3</v>
      </c>
      <c r="E139" s="69">
        <v>4</v>
      </c>
      <c r="F139" s="69">
        <v>5</v>
      </c>
      <c r="G139" s="61"/>
      <c r="H139" s="61"/>
      <c r="I139" s="61"/>
      <c r="J139" s="61"/>
      <c r="K139" s="61"/>
      <c r="L139" s="57"/>
      <c r="M139" s="57"/>
    </row>
    <row r="140" spans="1:13" ht="16.5" thickBot="1">
      <c r="A140" s="57"/>
      <c r="B140" s="114">
        <v>1</v>
      </c>
      <c r="C140" s="68" t="s">
        <v>386</v>
      </c>
      <c r="D140" s="110">
        <f>F140/E140*100</f>
        <v>72545454.545454547</v>
      </c>
      <c r="E140" s="68">
        <v>2.2000000000000002</v>
      </c>
      <c r="F140" s="68">
        <v>1596000</v>
      </c>
      <c r="G140" s="61"/>
      <c r="H140" s="61"/>
      <c r="I140" s="61"/>
      <c r="J140" s="61"/>
      <c r="K140" s="61"/>
      <c r="L140" s="57"/>
      <c r="M140" s="57"/>
    </row>
    <row r="141" spans="1:13" ht="16.5" thickBot="1">
      <c r="A141" s="57"/>
      <c r="B141" s="114">
        <v>2</v>
      </c>
      <c r="C141" s="68" t="s">
        <v>387</v>
      </c>
      <c r="D141" s="110">
        <f t="shared" ref="D141:D142" si="23">F141/E141*100</f>
        <v>5666666.666666666</v>
      </c>
      <c r="E141" s="68">
        <v>1.5</v>
      </c>
      <c r="F141" s="68">
        <v>85000</v>
      </c>
      <c r="G141" s="61"/>
      <c r="H141" s="61"/>
      <c r="I141" s="61"/>
      <c r="J141" s="61"/>
      <c r="K141" s="61"/>
      <c r="L141" s="57"/>
      <c r="M141" s="57"/>
    </row>
    <row r="142" spans="1:13" ht="16.5" thickBot="1">
      <c r="A142" s="57"/>
      <c r="B142" s="114">
        <v>3</v>
      </c>
      <c r="C142" s="68" t="s">
        <v>388</v>
      </c>
      <c r="D142" s="110">
        <f t="shared" si="23"/>
        <v>34000</v>
      </c>
      <c r="E142" s="68">
        <v>50</v>
      </c>
      <c r="F142" s="68">
        <v>17000</v>
      </c>
      <c r="G142" s="61"/>
      <c r="H142" s="61"/>
      <c r="I142" s="61"/>
      <c r="J142" s="61"/>
      <c r="K142" s="61"/>
      <c r="L142" s="57"/>
      <c r="M142" s="57"/>
    </row>
    <row r="143" spans="1:13" ht="32.25" thickBot="1">
      <c r="A143" s="57"/>
      <c r="B143" s="114">
        <v>4</v>
      </c>
      <c r="C143" s="130" t="s">
        <v>389</v>
      </c>
      <c r="D143" s="68"/>
      <c r="E143" s="68"/>
      <c r="F143" s="68">
        <v>15000</v>
      </c>
      <c r="G143" s="61"/>
      <c r="H143" s="61"/>
      <c r="I143" s="61"/>
      <c r="J143" s="61"/>
      <c r="K143" s="61"/>
      <c r="L143" s="57"/>
      <c r="M143" s="57"/>
    </row>
    <row r="144" spans="1:13" ht="16.5" thickBot="1">
      <c r="A144" s="57"/>
      <c r="B144" s="73">
        <v>5</v>
      </c>
      <c r="C144" s="130" t="s">
        <v>390</v>
      </c>
      <c r="D144" s="68"/>
      <c r="E144" s="68"/>
      <c r="F144" s="68">
        <v>5000</v>
      </c>
      <c r="G144" s="61"/>
      <c r="H144" s="61"/>
      <c r="I144" s="61"/>
      <c r="J144" s="61"/>
      <c r="K144" s="61"/>
      <c r="L144" s="57"/>
      <c r="M144" s="57"/>
    </row>
    <row r="145" spans="1:13" ht="16.5" thickBot="1">
      <c r="A145" s="57"/>
      <c r="B145" s="114"/>
      <c r="C145" s="124" t="s">
        <v>308</v>
      </c>
      <c r="D145" s="68"/>
      <c r="E145" s="69" t="s">
        <v>309</v>
      </c>
      <c r="F145" s="68">
        <f>F143+F142+F141+F140+F144</f>
        <v>1718000</v>
      </c>
      <c r="G145" s="61"/>
      <c r="H145" s="61"/>
      <c r="I145" s="61"/>
      <c r="J145" s="61"/>
      <c r="K145" s="61"/>
      <c r="L145" s="57"/>
      <c r="M145" s="57"/>
    </row>
    <row r="146" spans="1:13" ht="15.75">
      <c r="A146" s="57"/>
      <c r="B146" s="223" t="s">
        <v>391</v>
      </c>
      <c r="C146" s="223"/>
      <c r="D146" s="223"/>
      <c r="E146" s="223"/>
      <c r="F146" s="223"/>
      <c r="G146" s="61"/>
      <c r="H146" s="61"/>
      <c r="I146" s="61"/>
      <c r="J146" s="61"/>
      <c r="K146" s="61"/>
      <c r="L146" s="57"/>
      <c r="M146" s="57"/>
    </row>
    <row r="147" spans="1:13" ht="15.75">
      <c r="A147" s="57"/>
      <c r="B147" s="234" t="s">
        <v>392</v>
      </c>
      <c r="C147" s="234"/>
      <c r="D147" s="234"/>
      <c r="E147" s="234"/>
      <c r="F147" s="234"/>
      <c r="G147" s="61"/>
      <c r="H147" s="61"/>
      <c r="I147" s="61"/>
      <c r="J147" s="61"/>
      <c r="K147" s="61"/>
      <c r="L147" s="57"/>
      <c r="M147" s="57"/>
    </row>
    <row r="148" spans="1:13" ht="16.5" thickBot="1">
      <c r="A148" s="57"/>
      <c r="B148" s="64"/>
      <c r="C148" s="61"/>
      <c r="D148" s="61"/>
      <c r="E148" s="61"/>
      <c r="F148" s="61"/>
      <c r="G148" s="61"/>
      <c r="H148" s="61"/>
      <c r="I148" s="61"/>
      <c r="J148" s="61"/>
      <c r="K148" s="61"/>
      <c r="L148" s="57"/>
      <c r="M148" s="57"/>
    </row>
    <row r="149" spans="1:13" ht="63.75" thickBot="1">
      <c r="A149" s="57"/>
      <c r="B149" s="125" t="s">
        <v>277</v>
      </c>
      <c r="C149" s="126" t="s">
        <v>19</v>
      </c>
      <c r="D149" s="126" t="s">
        <v>370</v>
      </c>
      <c r="E149" s="126" t="s">
        <v>371</v>
      </c>
      <c r="F149" s="126" t="s">
        <v>372</v>
      </c>
      <c r="G149" s="61"/>
      <c r="H149" s="61"/>
      <c r="I149" s="61"/>
      <c r="J149" s="61"/>
      <c r="K149" s="61"/>
      <c r="L149" s="57"/>
      <c r="M149" s="57"/>
    </row>
    <row r="150" spans="1:13" ht="16.5" thickBot="1">
      <c r="A150" s="57"/>
      <c r="B150" s="70">
        <v>1</v>
      </c>
      <c r="C150" s="69">
        <v>2</v>
      </c>
      <c r="D150" s="69">
        <v>3</v>
      </c>
      <c r="E150" s="69">
        <v>4</v>
      </c>
      <c r="F150" s="69">
        <v>5</v>
      </c>
      <c r="G150" s="61"/>
      <c r="H150" s="61"/>
      <c r="I150" s="61"/>
      <c r="J150" s="61"/>
      <c r="K150" s="61"/>
      <c r="L150" s="57"/>
      <c r="M150" s="57"/>
    </row>
    <row r="151" spans="1:13" ht="16.5" thickBot="1">
      <c r="A151" s="57"/>
      <c r="B151" s="114"/>
      <c r="C151" s="68"/>
      <c r="D151" s="68"/>
      <c r="E151" s="68"/>
      <c r="F151" s="68"/>
      <c r="G151" s="61"/>
      <c r="H151" s="61"/>
      <c r="I151" s="61"/>
      <c r="J151" s="61"/>
      <c r="K151" s="61"/>
      <c r="L151" s="57"/>
      <c r="M151" s="57"/>
    </row>
    <row r="152" spans="1:13" ht="16.5" thickBot="1">
      <c r="A152" s="57"/>
      <c r="B152" s="114"/>
      <c r="C152" s="124" t="s">
        <v>308</v>
      </c>
      <c r="D152" s="69" t="s">
        <v>309</v>
      </c>
      <c r="E152" s="69" t="s">
        <v>309</v>
      </c>
      <c r="F152" s="68"/>
      <c r="G152" s="61"/>
      <c r="H152" s="61"/>
      <c r="I152" s="61"/>
      <c r="J152" s="61"/>
      <c r="K152" s="61"/>
      <c r="L152" s="57"/>
      <c r="M152" s="57"/>
    </row>
    <row r="153" spans="1:13" ht="15.75">
      <c r="A153" s="57"/>
      <c r="B153" s="223" t="s">
        <v>393</v>
      </c>
      <c r="C153" s="223"/>
      <c r="D153" s="223"/>
      <c r="E153" s="223"/>
      <c r="F153" s="223"/>
      <c r="G153" s="61"/>
      <c r="H153" s="61"/>
      <c r="I153" s="61"/>
      <c r="J153" s="61"/>
      <c r="K153" s="61"/>
      <c r="L153" s="57"/>
      <c r="M153" s="57"/>
    </row>
    <row r="154" spans="1:13" ht="15.75">
      <c r="A154" s="57"/>
      <c r="B154" s="234" t="s">
        <v>394</v>
      </c>
      <c r="C154" s="234"/>
      <c r="D154" s="234"/>
      <c r="E154" s="234"/>
      <c r="F154" s="234"/>
      <c r="G154" s="61"/>
      <c r="H154" s="61"/>
      <c r="I154" s="61"/>
      <c r="J154" s="61"/>
      <c r="K154" s="61"/>
      <c r="L154" s="57"/>
      <c r="M154" s="57"/>
    </row>
    <row r="155" spans="1:13" ht="15.75">
      <c r="A155" s="57"/>
      <c r="B155" s="234" t="s">
        <v>392</v>
      </c>
      <c r="C155" s="234"/>
      <c r="D155" s="234"/>
      <c r="E155" s="234"/>
      <c r="F155" s="234"/>
      <c r="G155" s="61"/>
      <c r="H155" s="61"/>
      <c r="I155" s="61"/>
      <c r="J155" s="61"/>
      <c r="K155" s="61"/>
      <c r="L155" s="57"/>
      <c r="M155" s="57"/>
    </row>
    <row r="156" spans="1:13" ht="15.75">
      <c r="A156" s="57"/>
      <c r="B156" s="234" t="s">
        <v>395</v>
      </c>
      <c r="C156" s="234"/>
      <c r="D156" s="234"/>
      <c r="E156" s="234"/>
      <c r="F156" s="61"/>
      <c r="G156" s="61"/>
      <c r="H156" s="61"/>
      <c r="I156" s="61"/>
      <c r="J156" s="61"/>
      <c r="K156" s="61"/>
      <c r="L156" s="57"/>
      <c r="M156" s="57"/>
    </row>
    <row r="157" spans="1:13" ht="16.5" thickBot="1">
      <c r="A157" s="57"/>
      <c r="B157" s="64"/>
      <c r="C157" s="61"/>
      <c r="D157" s="61"/>
      <c r="E157" s="61"/>
      <c r="F157" s="61"/>
      <c r="G157" s="61"/>
      <c r="H157" s="61"/>
      <c r="I157" s="61"/>
      <c r="J157" s="61"/>
      <c r="K157" s="61"/>
      <c r="L157" s="57"/>
      <c r="M157" s="57"/>
    </row>
    <row r="158" spans="1:13" ht="63.75" thickBot="1">
      <c r="A158" s="57"/>
      <c r="B158" s="125" t="s">
        <v>277</v>
      </c>
      <c r="C158" s="126" t="s">
        <v>19</v>
      </c>
      <c r="D158" s="126" t="s">
        <v>370</v>
      </c>
      <c r="E158" s="126" t="s">
        <v>371</v>
      </c>
      <c r="F158" s="126" t="s">
        <v>372</v>
      </c>
      <c r="G158" s="61"/>
      <c r="H158" s="61"/>
      <c r="I158" s="61"/>
      <c r="J158" s="61"/>
      <c r="K158" s="61"/>
      <c r="L158" s="57"/>
      <c r="M158" s="57"/>
    </row>
    <row r="159" spans="1:13" ht="16.5" thickBot="1">
      <c r="A159" s="57"/>
      <c r="B159" s="70">
        <v>1</v>
      </c>
      <c r="C159" s="69">
        <v>2</v>
      </c>
      <c r="D159" s="69">
        <v>3</v>
      </c>
      <c r="E159" s="69">
        <v>4</v>
      </c>
      <c r="F159" s="69">
        <v>5</v>
      </c>
      <c r="G159" s="61"/>
      <c r="H159" s="61"/>
      <c r="I159" s="61"/>
      <c r="J159" s="61"/>
      <c r="K159" s="61"/>
      <c r="L159" s="57"/>
      <c r="M159" s="57"/>
    </row>
    <row r="160" spans="1:13" ht="16.5" thickBot="1">
      <c r="A160" s="57"/>
      <c r="B160" s="114"/>
      <c r="C160" s="68"/>
      <c r="D160" s="68"/>
      <c r="E160" s="68"/>
      <c r="F160" s="68"/>
      <c r="G160" s="61"/>
      <c r="H160" s="61"/>
      <c r="I160" s="61"/>
      <c r="J160" s="61"/>
      <c r="K160" s="61"/>
      <c r="L160" s="57"/>
      <c r="M160" s="57"/>
    </row>
    <row r="161" spans="1:13" ht="16.5" thickBot="1">
      <c r="A161" s="57"/>
      <c r="B161" s="114"/>
      <c r="C161" s="124" t="s">
        <v>308</v>
      </c>
      <c r="D161" s="69" t="s">
        <v>309</v>
      </c>
      <c r="E161" s="69" t="s">
        <v>309</v>
      </c>
      <c r="F161" s="68"/>
      <c r="G161" s="61"/>
      <c r="H161" s="61"/>
      <c r="I161" s="61"/>
      <c r="J161" s="61"/>
      <c r="K161" s="61"/>
      <c r="L161" s="57"/>
      <c r="M161" s="57"/>
    </row>
    <row r="162" spans="1:13" ht="15.75">
      <c r="A162" s="57"/>
      <c r="B162" s="223" t="s">
        <v>396</v>
      </c>
      <c r="C162" s="223"/>
      <c r="D162" s="223"/>
      <c r="E162" s="223"/>
      <c r="F162" s="223"/>
      <c r="G162" s="61"/>
      <c r="H162" s="61"/>
      <c r="I162" s="61"/>
      <c r="J162" s="61"/>
      <c r="K162" s="61"/>
      <c r="L162" s="57"/>
      <c r="M162" s="57"/>
    </row>
    <row r="163" spans="1:13" ht="15.75">
      <c r="A163" s="57"/>
      <c r="B163" s="234" t="s">
        <v>397</v>
      </c>
      <c r="C163" s="234"/>
      <c r="D163" s="234"/>
      <c r="E163" s="234"/>
      <c r="F163" s="61"/>
      <c r="G163" s="61"/>
      <c r="H163" s="61"/>
      <c r="I163" s="61"/>
      <c r="J163" s="61"/>
      <c r="K163" s="61"/>
      <c r="L163" s="57"/>
      <c r="M163" s="57"/>
    </row>
    <row r="164" spans="1:13" ht="15.75">
      <c r="A164" s="57"/>
      <c r="B164" s="234" t="s">
        <v>369</v>
      </c>
      <c r="C164" s="234"/>
      <c r="D164" s="234"/>
      <c r="E164" s="234"/>
      <c r="F164" s="234"/>
      <c r="G164" s="234"/>
      <c r="H164" s="61"/>
      <c r="I164" s="61"/>
      <c r="J164" s="61"/>
      <c r="K164" s="61"/>
      <c r="L164" s="57"/>
      <c r="M164" s="57"/>
    </row>
    <row r="165" spans="1:13" ht="15.75">
      <c r="A165" s="57"/>
      <c r="B165" s="234" t="s">
        <v>398</v>
      </c>
      <c r="C165" s="234"/>
      <c r="D165" s="234"/>
      <c r="E165" s="234"/>
      <c r="F165" s="234"/>
      <c r="G165" s="234"/>
      <c r="H165" s="61"/>
      <c r="I165" s="61"/>
      <c r="J165" s="61"/>
      <c r="K165" s="61"/>
      <c r="L165" s="57"/>
      <c r="M165" s="57"/>
    </row>
    <row r="166" spans="1:13" ht="16.5" thickBot="1">
      <c r="A166" s="57"/>
      <c r="B166" s="64"/>
      <c r="C166" s="61"/>
      <c r="D166" s="61"/>
      <c r="E166" s="61"/>
      <c r="F166" s="61"/>
      <c r="G166" s="61"/>
      <c r="H166" s="61"/>
      <c r="I166" s="61"/>
      <c r="J166" s="61"/>
      <c r="K166" s="61"/>
      <c r="L166" s="57"/>
      <c r="M166" s="57"/>
    </row>
    <row r="167" spans="1:13" ht="15.75">
      <c r="A167" s="57"/>
      <c r="B167" s="230" t="s">
        <v>277</v>
      </c>
      <c r="C167" s="230" t="s">
        <v>312</v>
      </c>
      <c r="D167" s="230" t="s">
        <v>399</v>
      </c>
      <c r="E167" s="65" t="s">
        <v>314</v>
      </c>
      <c r="F167" s="65" t="s">
        <v>400</v>
      </c>
      <c r="G167" s="65" t="s">
        <v>401</v>
      </c>
      <c r="H167" s="61"/>
      <c r="I167" s="61"/>
      <c r="J167" s="61"/>
      <c r="K167" s="61"/>
      <c r="L167" s="57"/>
      <c r="M167" s="57"/>
    </row>
    <row r="168" spans="1:13" ht="15.75">
      <c r="A168" s="57"/>
      <c r="B168" s="231"/>
      <c r="C168" s="231"/>
      <c r="D168" s="231"/>
      <c r="E168" s="66" t="s">
        <v>402</v>
      </c>
      <c r="F168" s="66" t="s">
        <v>403</v>
      </c>
      <c r="G168" s="66" t="s">
        <v>404</v>
      </c>
      <c r="H168" s="61"/>
      <c r="I168" s="61"/>
      <c r="J168" s="61"/>
      <c r="K168" s="61"/>
      <c r="L168" s="57"/>
      <c r="M168" s="57"/>
    </row>
    <row r="169" spans="1:13" ht="15.75">
      <c r="A169" s="57"/>
      <c r="B169" s="231"/>
      <c r="C169" s="231"/>
      <c r="D169" s="231"/>
      <c r="E169" s="66" t="s">
        <v>405</v>
      </c>
      <c r="F169" s="66" t="s">
        <v>344</v>
      </c>
      <c r="G169" s="66" t="s">
        <v>406</v>
      </c>
      <c r="H169" s="61"/>
      <c r="I169" s="61"/>
      <c r="J169" s="61"/>
      <c r="K169" s="61"/>
      <c r="L169" s="57"/>
      <c r="M169" s="57"/>
    </row>
    <row r="170" spans="1:13" ht="16.5" thickBot="1">
      <c r="A170" s="57"/>
      <c r="B170" s="232"/>
      <c r="C170" s="232"/>
      <c r="D170" s="232"/>
      <c r="E170" s="68"/>
      <c r="F170" s="68"/>
      <c r="G170" s="69" t="s">
        <v>407</v>
      </c>
      <c r="H170" s="61"/>
      <c r="I170" s="61"/>
      <c r="J170" s="61"/>
      <c r="K170" s="61"/>
      <c r="L170" s="57"/>
      <c r="M170" s="57"/>
    </row>
    <row r="171" spans="1:13" ht="16.5" thickBot="1">
      <c r="A171" s="57"/>
      <c r="B171" s="70">
        <v>1</v>
      </c>
      <c r="C171" s="69">
        <v>2</v>
      </c>
      <c r="D171" s="69">
        <v>3</v>
      </c>
      <c r="E171" s="69">
        <v>4</v>
      </c>
      <c r="F171" s="69">
        <v>5</v>
      </c>
      <c r="G171" s="69">
        <v>6</v>
      </c>
      <c r="H171" s="61"/>
      <c r="I171" s="61"/>
      <c r="J171" s="61"/>
      <c r="K171" s="61"/>
      <c r="L171" s="57"/>
      <c r="M171" s="57"/>
    </row>
    <row r="172" spans="1:13" ht="16.5" thickBot="1">
      <c r="A172" s="57"/>
      <c r="B172" s="114">
        <v>1</v>
      </c>
      <c r="C172" s="68" t="s">
        <v>408</v>
      </c>
      <c r="D172" s="68">
        <v>1</v>
      </c>
      <c r="E172" s="68">
        <v>12</v>
      </c>
      <c r="F172" s="79">
        <f>G172/E172</f>
        <v>1500</v>
      </c>
      <c r="G172" s="68">
        <v>18000</v>
      </c>
      <c r="H172" s="61"/>
      <c r="I172" s="61"/>
      <c r="J172" s="61"/>
      <c r="K172" s="61"/>
      <c r="L172" s="57"/>
      <c r="M172" s="57"/>
    </row>
    <row r="173" spans="1:13" ht="16.5" thickBot="1">
      <c r="A173" s="57"/>
      <c r="B173" s="114">
        <v>2</v>
      </c>
      <c r="C173" s="68" t="s">
        <v>409</v>
      </c>
      <c r="D173" s="68"/>
      <c r="E173" s="68"/>
      <c r="F173" s="68"/>
      <c r="G173" s="68"/>
      <c r="H173" s="61"/>
      <c r="I173" s="61"/>
      <c r="J173" s="61"/>
      <c r="K173" s="61"/>
      <c r="L173" s="57"/>
      <c r="M173" s="57"/>
    </row>
    <row r="174" spans="1:13" ht="16.5" thickBot="1">
      <c r="A174" s="57"/>
      <c r="B174" s="114"/>
      <c r="C174" s="124" t="s">
        <v>308</v>
      </c>
      <c r="D174" s="69" t="s">
        <v>309</v>
      </c>
      <c r="E174" s="69" t="s">
        <v>309</v>
      </c>
      <c r="F174" s="69" t="s">
        <v>309</v>
      </c>
      <c r="G174" s="68">
        <f>G173+G172</f>
        <v>18000</v>
      </c>
      <c r="H174" s="61"/>
      <c r="I174" s="61"/>
      <c r="J174" s="61"/>
      <c r="K174" s="61"/>
      <c r="L174" s="57"/>
      <c r="M174" s="57"/>
    </row>
    <row r="175" spans="1:13" ht="15.75">
      <c r="A175" s="57"/>
      <c r="B175" s="223" t="s">
        <v>410</v>
      </c>
      <c r="C175" s="223"/>
      <c r="D175" s="223"/>
      <c r="E175" s="223"/>
      <c r="F175" s="223"/>
      <c r="G175" s="223"/>
      <c r="H175" s="61"/>
      <c r="I175" s="61"/>
      <c r="J175" s="61"/>
      <c r="K175" s="61"/>
      <c r="L175" s="57"/>
      <c r="M175" s="57"/>
    </row>
    <row r="176" spans="1:13" ht="16.5" thickBot="1">
      <c r="A176" s="57"/>
      <c r="B176" s="64"/>
      <c r="C176" s="61"/>
      <c r="D176" s="61"/>
      <c r="E176" s="61"/>
      <c r="F176" s="61"/>
      <c r="G176" s="61"/>
      <c r="H176" s="61"/>
      <c r="I176" s="61"/>
      <c r="J176" s="61"/>
      <c r="K176" s="61"/>
      <c r="L176" s="57"/>
      <c r="M176" s="57"/>
    </row>
    <row r="177" spans="1:13" ht="15.75">
      <c r="A177" s="57"/>
      <c r="B177" s="230" t="s">
        <v>277</v>
      </c>
      <c r="C177" s="230" t="s">
        <v>312</v>
      </c>
      <c r="D177" s="65" t="s">
        <v>314</v>
      </c>
      <c r="E177" s="65" t="s">
        <v>411</v>
      </c>
      <c r="F177" s="230" t="s">
        <v>412</v>
      </c>
      <c r="G177" s="61"/>
      <c r="H177" s="61"/>
      <c r="I177" s="61"/>
      <c r="J177" s="61"/>
      <c r="K177" s="61"/>
      <c r="L177" s="57"/>
      <c r="M177" s="57"/>
    </row>
    <row r="178" spans="1:13" ht="15.75">
      <c r="A178" s="57"/>
      <c r="B178" s="231"/>
      <c r="C178" s="231"/>
      <c r="D178" s="66" t="s">
        <v>413</v>
      </c>
      <c r="E178" s="66" t="s">
        <v>414</v>
      </c>
      <c r="F178" s="231"/>
      <c r="G178" s="61"/>
      <c r="H178" s="61"/>
      <c r="I178" s="61"/>
      <c r="J178" s="61"/>
      <c r="K178" s="61"/>
      <c r="L178" s="57"/>
      <c r="M178" s="57"/>
    </row>
    <row r="179" spans="1:13" ht="16.5" thickBot="1">
      <c r="A179" s="57"/>
      <c r="B179" s="232"/>
      <c r="C179" s="232"/>
      <c r="D179" s="68"/>
      <c r="E179" s="69" t="s">
        <v>344</v>
      </c>
      <c r="F179" s="232"/>
      <c r="G179" s="61"/>
      <c r="H179" s="61"/>
      <c r="I179" s="61"/>
      <c r="J179" s="61"/>
      <c r="K179" s="61"/>
      <c r="L179" s="57"/>
      <c r="M179" s="57"/>
    </row>
    <row r="180" spans="1:13" ht="16.5" thickBot="1">
      <c r="A180" s="57"/>
      <c r="B180" s="70">
        <v>1</v>
      </c>
      <c r="C180" s="69">
        <v>2</v>
      </c>
      <c r="D180" s="69">
        <v>3</v>
      </c>
      <c r="E180" s="69">
        <v>4</v>
      </c>
      <c r="F180" s="69">
        <v>5</v>
      </c>
      <c r="G180" s="61"/>
      <c r="H180" s="61"/>
      <c r="I180" s="61"/>
      <c r="J180" s="61"/>
      <c r="K180" s="61"/>
      <c r="L180" s="57"/>
      <c r="M180" s="57"/>
    </row>
    <row r="181" spans="1:13" ht="16.5" thickBot="1">
      <c r="A181" s="57"/>
      <c r="B181" s="114"/>
      <c r="C181" s="68" t="s">
        <v>415</v>
      </c>
      <c r="D181" s="68"/>
      <c r="E181" s="68"/>
      <c r="F181" s="68"/>
      <c r="G181" s="61"/>
      <c r="H181" s="61"/>
      <c r="I181" s="61"/>
      <c r="J181" s="61"/>
      <c r="K181" s="61"/>
      <c r="L181" s="57"/>
      <c r="M181" s="57"/>
    </row>
    <row r="182" spans="1:13" ht="16.5" thickBot="1">
      <c r="A182" s="57"/>
      <c r="B182" s="114"/>
      <c r="C182" s="124" t="s">
        <v>308</v>
      </c>
      <c r="D182" s="68"/>
      <c r="E182" s="68"/>
      <c r="F182" s="68">
        <f>F181</f>
        <v>0</v>
      </c>
      <c r="G182" s="61"/>
      <c r="H182" s="61"/>
      <c r="I182" s="61"/>
      <c r="J182" s="61"/>
      <c r="K182" s="61"/>
      <c r="L182" s="57"/>
      <c r="M182" s="57"/>
    </row>
    <row r="183" spans="1:13" ht="15.75">
      <c r="A183" s="57"/>
      <c r="B183" s="223" t="s">
        <v>416</v>
      </c>
      <c r="C183" s="223"/>
      <c r="D183" s="223"/>
      <c r="E183" s="223"/>
      <c r="F183" s="223"/>
      <c r="G183" s="61"/>
      <c r="H183" s="61"/>
      <c r="I183" s="61"/>
      <c r="J183" s="61"/>
      <c r="K183" s="61"/>
      <c r="L183" s="57"/>
      <c r="M183" s="57"/>
    </row>
    <row r="184" spans="1:13" ht="16.5" thickBot="1">
      <c r="A184" s="57"/>
      <c r="B184" s="131"/>
      <c r="C184" s="61"/>
      <c r="D184" s="61"/>
      <c r="E184" s="61"/>
      <c r="F184" s="61"/>
      <c r="G184" s="61"/>
      <c r="H184" s="61"/>
      <c r="I184" s="61"/>
      <c r="J184" s="61"/>
      <c r="K184" s="61"/>
      <c r="L184" s="57"/>
      <c r="M184" s="57"/>
    </row>
    <row r="185" spans="1:13" ht="15.75">
      <c r="A185" s="57"/>
      <c r="B185" s="230" t="s">
        <v>277</v>
      </c>
      <c r="C185" s="230" t="s">
        <v>19</v>
      </c>
      <c r="D185" s="65" t="s">
        <v>326</v>
      </c>
      <c r="E185" s="230" t="s">
        <v>417</v>
      </c>
      <c r="F185" s="230" t="s">
        <v>418</v>
      </c>
      <c r="G185" s="65" t="s">
        <v>316</v>
      </c>
      <c r="H185" s="61"/>
      <c r="I185" s="61"/>
      <c r="J185" s="61"/>
      <c r="K185" s="61"/>
      <c r="L185" s="57"/>
      <c r="M185" s="57"/>
    </row>
    <row r="186" spans="1:13" ht="15.75">
      <c r="A186" s="57"/>
      <c r="B186" s="231"/>
      <c r="C186" s="231"/>
      <c r="D186" s="66" t="s">
        <v>419</v>
      </c>
      <c r="E186" s="231"/>
      <c r="F186" s="231"/>
      <c r="G186" s="66" t="s">
        <v>420</v>
      </c>
      <c r="H186" s="61"/>
      <c r="I186" s="61"/>
      <c r="J186" s="61"/>
      <c r="K186" s="61"/>
      <c r="L186" s="57"/>
      <c r="M186" s="57"/>
    </row>
    <row r="187" spans="1:13" ht="16.5" thickBot="1">
      <c r="A187" s="57"/>
      <c r="B187" s="232"/>
      <c r="C187" s="232"/>
      <c r="D187" s="69" t="s">
        <v>421</v>
      </c>
      <c r="E187" s="232"/>
      <c r="F187" s="232"/>
      <c r="G187" s="69" t="s">
        <v>422</v>
      </c>
      <c r="H187" s="61"/>
      <c r="I187" s="61"/>
      <c r="J187" s="61"/>
      <c r="K187" s="61"/>
      <c r="L187" s="57"/>
      <c r="M187" s="57"/>
    </row>
    <row r="188" spans="1:13" ht="16.5" thickBot="1">
      <c r="A188" s="57"/>
      <c r="B188" s="70">
        <v>1</v>
      </c>
      <c r="C188" s="69">
        <v>2</v>
      </c>
      <c r="D188" s="69">
        <v>4</v>
      </c>
      <c r="E188" s="69">
        <v>5</v>
      </c>
      <c r="F188" s="69">
        <v>6</v>
      </c>
      <c r="G188" s="69">
        <v>6</v>
      </c>
      <c r="H188" s="61"/>
      <c r="I188" s="61"/>
      <c r="J188" s="61"/>
      <c r="K188" s="61"/>
      <c r="L188" s="57"/>
      <c r="M188" s="57"/>
    </row>
    <row r="189" spans="1:13" ht="16.5" thickBot="1">
      <c r="A189" s="57"/>
      <c r="B189" s="114">
        <v>1</v>
      </c>
      <c r="C189" s="132" t="s">
        <v>423</v>
      </c>
      <c r="D189" s="79">
        <f>G189/E189</f>
        <v>818102.18978102191</v>
      </c>
      <c r="E189" s="75">
        <v>3.4249999999999998</v>
      </c>
      <c r="F189" s="68"/>
      <c r="G189" s="68">
        <v>2802000</v>
      </c>
      <c r="H189" s="61"/>
      <c r="I189" s="61"/>
      <c r="J189" s="61"/>
      <c r="K189" s="61"/>
      <c r="L189" s="57"/>
      <c r="M189" s="57"/>
    </row>
    <row r="190" spans="1:13" ht="16.5" thickBot="1">
      <c r="A190" s="57"/>
      <c r="B190" s="114">
        <v>2</v>
      </c>
      <c r="C190" s="133" t="s">
        <v>424</v>
      </c>
      <c r="D190" s="79"/>
      <c r="E190" s="75"/>
      <c r="F190" s="68"/>
      <c r="G190" s="68"/>
      <c r="H190" s="61"/>
      <c r="I190" s="61"/>
      <c r="J190" s="61"/>
      <c r="K190" s="61"/>
      <c r="L190" s="57"/>
      <c r="M190" s="57"/>
    </row>
    <row r="191" spans="1:13" ht="16.5" thickBot="1">
      <c r="A191" s="57"/>
      <c r="B191" s="114">
        <v>3</v>
      </c>
      <c r="C191" s="133" t="s">
        <v>425</v>
      </c>
      <c r="D191" s="79">
        <f t="shared" ref="D191:D192" si="24">G191/E191</f>
        <v>88175.182481751835</v>
      </c>
      <c r="E191" s="75">
        <v>6.85</v>
      </c>
      <c r="F191" s="68"/>
      <c r="G191" s="68">
        <v>604000</v>
      </c>
      <c r="H191" s="61"/>
      <c r="I191" s="61"/>
      <c r="J191" s="61"/>
      <c r="K191" s="61"/>
      <c r="L191" s="57"/>
      <c r="M191" s="57"/>
    </row>
    <row r="192" spans="1:13" ht="16.5" thickBot="1">
      <c r="A192" s="57"/>
      <c r="B192" s="114">
        <v>4</v>
      </c>
      <c r="C192" s="134" t="s">
        <v>426</v>
      </c>
      <c r="D192" s="79">
        <f t="shared" si="24"/>
        <v>3285.7142857142858</v>
      </c>
      <c r="E192" s="75">
        <v>28</v>
      </c>
      <c r="F192" s="68"/>
      <c r="G192" s="68">
        <v>92000</v>
      </c>
      <c r="H192" s="61"/>
      <c r="I192" s="61"/>
      <c r="J192" s="61"/>
      <c r="K192" s="61"/>
      <c r="L192" s="57"/>
      <c r="M192" s="57"/>
    </row>
    <row r="193" spans="1:13" ht="16.5" thickBot="1">
      <c r="A193" s="57"/>
      <c r="B193" s="114">
        <v>5</v>
      </c>
      <c r="C193" s="134" t="s">
        <v>427</v>
      </c>
      <c r="D193" s="68"/>
      <c r="E193" s="75"/>
      <c r="F193" s="68"/>
      <c r="G193" s="68"/>
      <c r="H193" s="61"/>
      <c r="I193" s="61"/>
      <c r="J193" s="61"/>
      <c r="K193" s="61"/>
      <c r="L193" s="57"/>
      <c r="M193" s="57"/>
    </row>
    <row r="194" spans="1:13" ht="16.5" thickBot="1">
      <c r="A194" s="57"/>
      <c r="B194" s="114">
        <v>6</v>
      </c>
      <c r="C194" s="133" t="s">
        <v>428</v>
      </c>
      <c r="D194" s="68"/>
      <c r="E194" s="75"/>
      <c r="F194" s="68"/>
      <c r="G194" s="68">
        <v>17000</v>
      </c>
      <c r="H194" s="61"/>
      <c r="I194" s="61"/>
      <c r="J194" s="61"/>
      <c r="K194" s="61"/>
      <c r="L194" s="57"/>
      <c r="M194" s="57"/>
    </row>
    <row r="195" spans="1:13" ht="16.5" thickBot="1">
      <c r="A195" s="57"/>
      <c r="B195" s="114"/>
      <c r="C195" s="133" t="s">
        <v>429</v>
      </c>
      <c r="D195" s="68"/>
      <c r="E195" s="75"/>
      <c r="F195" s="68"/>
      <c r="G195" s="68">
        <v>29000</v>
      </c>
      <c r="H195" s="61"/>
      <c r="I195" s="61"/>
      <c r="J195" s="61"/>
      <c r="K195" s="61"/>
      <c r="L195" s="57"/>
      <c r="M195" s="57"/>
    </row>
    <row r="196" spans="1:13" ht="16.5" thickBot="1">
      <c r="A196" s="57"/>
      <c r="B196" s="114"/>
      <c r="C196" s="133" t="s">
        <v>430</v>
      </c>
      <c r="D196" s="69" t="s">
        <v>309</v>
      </c>
      <c r="E196" s="69" t="s">
        <v>309</v>
      </c>
      <c r="F196" s="69" t="s">
        <v>309</v>
      </c>
      <c r="G196" s="68">
        <f>G194+G192+G193+G191+G190+G189+G195</f>
        <v>3544000</v>
      </c>
      <c r="H196" s="61"/>
      <c r="I196" s="61"/>
      <c r="J196" s="61"/>
      <c r="K196" s="61"/>
      <c r="L196" s="57"/>
      <c r="M196" s="57"/>
    </row>
    <row r="197" spans="1:13" ht="15.75">
      <c r="A197" s="57"/>
      <c r="B197" s="223" t="s">
        <v>431</v>
      </c>
      <c r="C197" s="223"/>
      <c r="D197" s="223"/>
      <c r="E197" s="223"/>
      <c r="F197" s="223"/>
      <c r="G197" s="223"/>
      <c r="H197" s="61"/>
      <c r="I197" s="61"/>
      <c r="J197" s="61"/>
      <c r="K197" s="61"/>
      <c r="L197" s="57"/>
      <c r="M197" s="57"/>
    </row>
    <row r="198" spans="1:13" ht="16.5" thickBot="1">
      <c r="A198" s="57"/>
      <c r="B198" s="64"/>
      <c r="C198" s="61"/>
      <c r="D198" s="61"/>
      <c r="E198" s="61"/>
      <c r="F198" s="61"/>
      <c r="G198" s="61"/>
      <c r="H198" s="61"/>
      <c r="I198" s="61"/>
      <c r="J198" s="61"/>
      <c r="K198" s="61"/>
      <c r="L198" s="57"/>
      <c r="M198" s="57"/>
    </row>
    <row r="199" spans="1:13" ht="15.75">
      <c r="A199" s="57"/>
      <c r="B199" s="230" t="s">
        <v>277</v>
      </c>
      <c r="C199" s="230" t="s">
        <v>19</v>
      </c>
      <c r="D199" s="230" t="s">
        <v>314</v>
      </c>
      <c r="E199" s="65" t="s">
        <v>379</v>
      </c>
      <c r="F199" s="65" t="s">
        <v>400</v>
      </c>
      <c r="G199" s="61"/>
      <c r="H199" s="61"/>
      <c r="I199" s="61"/>
      <c r="J199" s="61"/>
      <c r="K199" s="61"/>
      <c r="L199" s="57"/>
      <c r="M199" s="57"/>
    </row>
    <row r="200" spans="1:13" ht="31.5">
      <c r="A200" s="57"/>
      <c r="B200" s="231"/>
      <c r="C200" s="231"/>
      <c r="D200" s="231"/>
      <c r="E200" s="66" t="s">
        <v>432</v>
      </c>
      <c r="F200" s="66" t="s">
        <v>433</v>
      </c>
      <c r="G200" s="61"/>
      <c r="H200" s="61"/>
      <c r="I200" s="61"/>
      <c r="J200" s="61"/>
      <c r="K200" s="61"/>
      <c r="L200" s="57"/>
      <c r="M200" s="57"/>
    </row>
    <row r="201" spans="1:13" ht="16.5" thickBot="1">
      <c r="A201" s="57"/>
      <c r="B201" s="232"/>
      <c r="C201" s="232"/>
      <c r="D201" s="232"/>
      <c r="E201" s="69" t="s">
        <v>434</v>
      </c>
      <c r="F201" s="69" t="s">
        <v>344</v>
      </c>
      <c r="G201" s="61"/>
      <c r="H201" s="61"/>
      <c r="I201" s="61"/>
      <c r="J201" s="61"/>
      <c r="K201" s="61"/>
      <c r="L201" s="57"/>
      <c r="M201" s="57"/>
    </row>
    <row r="202" spans="1:13" ht="16.5" thickBot="1">
      <c r="A202" s="57"/>
      <c r="B202" s="70">
        <v>1</v>
      </c>
      <c r="C202" s="69">
        <v>2</v>
      </c>
      <c r="D202" s="69">
        <v>4</v>
      </c>
      <c r="E202" s="69">
        <v>5</v>
      </c>
      <c r="F202" s="69">
        <v>6</v>
      </c>
      <c r="G202" s="61"/>
      <c r="H202" s="61"/>
      <c r="I202" s="61"/>
      <c r="J202" s="61"/>
      <c r="K202" s="61"/>
      <c r="L202" s="57"/>
      <c r="M202" s="57"/>
    </row>
    <row r="203" spans="1:13" ht="16.5" thickBot="1">
      <c r="A203" s="57"/>
      <c r="B203" s="114"/>
      <c r="C203" s="68"/>
      <c r="D203" s="68"/>
      <c r="E203" s="68"/>
      <c r="F203" s="68"/>
      <c r="G203" s="61"/>
      <c r="H203" s="61"/>
      <c r="I203" s="61"/>
      <c r="J203" s="61"/>
      <c r="K203" s="61"/>
      <c r="L203" s="57"/>
      <c r="M203" s="57"/>
    </row>
    <row r="204" spans="1:13" ht="16.5" thickBot="1">
      <c r="A204" s="57"/>
      <c r="B204" s="114"/>
      <c r="C204" s="68"/>
      <c r="D204" s="68"/>
      <c r="E204" s="68"/>
      <c r="F204" s="68"/>
      <c r="G204" s="61"/>
      <c r="H204" s="61"/>
      <c r="I204" s="61"/>
      <c r="J204" s="61"/>
      <c r="K204" s="61"/>
      <c r="L204" s="57"/>
      <c r="M204" s="57"/>
    </row>
    <row r="205" spans="1:13" ht="16.5" thickBot="1">
      <c r="A205" s="57"/>
      <c r="B205" s="114"/>
      <c r="C205" s="124" t="s">
        <v>308</v>
      </c>
      <c r="D205" s="69" t="s">
        <v>309</v>
      </c>
      <c r="E205" s="69" t="s">
        <v>309</v>
      </c>
      <c r="F205" s="69" t="s">
        <v>309</v>
      </c>
      <c r="G205" s="61"/>
      <c r="H205" s="61"/>
      <c r="I205" s="61"/>
      <c r="J205" s="61"/>
      <c r="K205" s="61"/>
      <c r="L205" s="57"/>
      <c r="M205" s="57"/>
    </row>
    <row r="206" spans="1:13" ht="15.75">
      <c r="A206" s="57"/>
      <c r="B206" s="233" t="s">
        <v>435</v>
      </c>
      <c r="C206" s="233"/>
      <c r="D206" s="233"/>
      <c r="E206" s="233"/>
      <c r="F206" s="233"/>
      <c r="G206" s="61"/>
      <c r="H206" s="61"/>
      <c r="I206" s="61"/>
      <c r="J206" s="61"/>
      <c r="K206" s="61"/>
      <c r="L206" s="57"/>
      <c r="M206" s="57"/>
    </row>
    <row r="207" spans="1:13" ht="16.5" thickBot="1">
      <c r="A207" s="57"/>
      <c r="B207" s="64"/>
      <c r="C207" s="61"/>
      <c r="D207" s="61"/>
      <c r="E207" s="61"/>
      <c r="F207" s="61"/>
      <c r="G207" s="61"/>
      <c r="H207" s="61"/>
      <c r="I207" s="61"/>
      <c r="J207" s="61"/>
      <c r="K207" s="61"/>
      <c r="L207" s="57"/>
      <c r="M207" s="57"/>
    </row>
    <row r="208" spans="1:13" ht="15.75">
      <c r="A208" s="57"/>
      <c r="B208" s="230" t="s">
        <v>277</v>
      </c>
      <c r="C208" s="230" t="s">
        <v>312</v>
      </c>
      <c r="D208" s="230" t="s">
        <v>436</v>
      </c>
      <c r="E208" s="65" t="s">
        <v>314</v>
      </c>
      <c r="F208" s="65" t="s">
        <v>400</v>
      </c>
      <c r="G208" s="61"/>
      <c r="H208" s="61"/>
      <c r="I208" s="61"/>
      <c r="J208" s="61"/>
      <c r="K208" s="61"/>
      <c r="L208" s="57"/>
      <c r="M208" s="57"/>
    </row>
    <row r="209" spans="1:13" ht="31.5">
      <c r="A209" s="57"/>
      <c r="B209" s="231"/>
      <c r="C209" s="231"/>
      <c r="D209" s="231"/>
      <c r="E209" s="66" t="s">
        <v>437</v>
      </c>
      <c r="F209" s="66" t="s">
        <v>438</v>
      </c>
      <c r="G209" s="61"/>
      <c r="H209" s="61"/>
      <c r="I209" s="61"/>
      <c r="J209" s="61"/>
      <c r="K209" s="61"/>
      <c r="L209" s="57"/>
      <c r="M209" s="57"/>
    </row>
    <row r="210" spans="1:13" ht="16.5" thickBot="1">
      <c r="A210" s="57"/>
      <c r="B210" s="232"/>
      <c r="C210" s="232"/>
      <c r="D210" s="232"/>
      <c r="E210" s="69" t="s">
        <v>439</v>
      </c>
      <c r="F210" s="69" t="s">
        <v>344</v>
      </c>
      <c r="G210" s="61"/>
      <c r="H210" s="61"/>
      <c r="I210" s="61"/>
      <c r="J210" s="61"/>
      <c r="K210" s="61"/>
      <c r="L210" s="57"/>
      <c r="M210" s="57"/>
    </row>
    <row r="211" spans="1:13" ht="16.5" thickBot="1">
      <c r="A211" s="57"/>
      <c r="B211" s="70">
        <v>1</v>
      </c>
      <c r="C211" s="69">
        <v>2</v>
      </c>
      <c r="D211" s="66">
        <v>3</v>
      </c>
      <c r="E211" s="69">
        <v>4</v>
      </c>
      <c r="F211" s="69">
        <v>5</v>
      </c>
      <c r="G211" s="61"/>
      <c r="H211" s="61"/>
      <c r="I211" s="61"/>
      <c r="J211" s="61"/>
      <c r="K211" s="61"/>
      <c r="L211" s="57"/>
      <c r="M211" s="57"/>
    </row>
    <row r="212" spans="1:13" ht="45.75" thickBot="1">
      <c r="A212" s="57"/>
      <c r="B212" s="114">
        <v>1</v>
      </c>
      <c r="C212" s="135" t="s">
        <v>440</v>
      </c>
      <c r="D212" s="136" t="s">
        <v>441</v>
      </c>
      <c r="E212" s="68">
        <v>1</v>
      </c>
      <c r="F212" s="68">
        <v>5000</v>
      </c>
      <c r="G212" s="61"/>
      <c r="H212" s="61"/>
      <c r="I212" s="61"/>
      <c r="J212" s="61"/>
      <c r="K212" s="61"/>
      <c r="L212" s="57"/>
      <c r="M212" s="57"/>
    </row>
    <row r="213" spans="1:13" ht="45.75" thickBot="1">
      <c r="A213" s="57"/>
      <c r="B213" s="114">
        <v>2</v>
      </c>
      <c r="C213" s="137" t="s">
        <v>442</v>
      </c>
      <c r="D213" s="136" t="s">
        <v>441</v>
      </c>
      <c r="E213" s="68">
        <v>1</v>
      </c>
      <c r="F213" s="68">
        <v>33000</v>
      </c>
      <c r="G213" s="61"/>
      <c r="H213" s="61"/>
      <c r="I213" s="61"/>
      <c r="J213" s="61"/>
      <c r="K213" s="61"/>
      <c r="L213" s="57"/>
      <c r="M213" s="57"/>
    </row>
    <row r="214" spans="1:13" ht="45.75" thickBot="1">
      <c r="A214" s="57"/>
      <c r="B214" s="73">
        <v>3</v>
      </c>
      <c r="C214" s="138" t="s">
        <v>443</v>
      </c>
      <c r="D214" s="136" t="s">
        <v>441</v>
      </c>
      <c r="E214" s="68">
        <v>1</v>
      </c>
      <c r="F214" s="68">
        <v>4000</v>
      </c>
      <c r="G214" s="61"/>
      <c r="H214" s="61"/>
      <c r="I214" s="61"/>
      <c r="J214" s="61"/>
      <c r="K214" s="61"/>
      <c r="L214" s="57"/>
      <c r="M214" s="57"/>
    </row>
    <row r="215" spans="1:13" ht="45.75" thickBot="1">
      <c r="A215" s="57"/>
      <c r="B215" s="73">
        <v>4</v>
      </c>
      <c r="C215" s="134" t="s">
        <v>444</v>
      </c>
      <c r="D215" s="136" t="s">
        <v>441</v>
      </c>
      <c r="E215" s="68">
        <v>1</v>
      </c>
      <c r="F215" s="68">
        <v>18000</v>
      </c>
      <c r="G215" s="61"/>
      <c r="H215" s="61"/>
      <c r="I215" s="61"/>
      <c r="J215" s="61"/>
      <c r="K215" s="61"/>
      <c r="L215" s="57"/>
      <c r="M215" s="57"/>
    </row>
    <row r="216" spans="1:13" ht="16.5" thickBot="1">
      <c r="A216" s="57"/>
      <c r="B216" s="114"/>
      <c r="C216" s="124" t="s">
        <v>308</v>
      </c>
      <c r="D216" s="69" t="s">
        <v>309</v>
      </c>
      <c r="E216" s="69" t="s">
        <v>309</v>
      </c>
      <c r="F216" s="68">
        <f>F214+F213+F212+F215</f>
        <v>60000</v>
      </c>
      <c r="G216" s="61"/>
      <c r="H216" s="61"/>
      <c r="I216" s="61"/>
      <c r="J216" s="61"/>
      <c r="K216" s="61"/>
      <c r="L216" s="57"/>
      <c r="M216" s="57"/>
    </row>
    <row r="217" spans="1:13" ht="15.75">
      <c r="A217" s="57"/>
      <c r="B217" s="223" t="s">
        <v>445</v>
      </c>
      <c r="C217" s="223"/>
      <c r="D217" s="223"/>
      <c r="E217" s="223"/>
      <c r="F217" s="223"/>
      <c r="G217" s="61"/>
      <c r="H217" s="61"/>
      <c r="I217" s="61"/>
      <c r="J217" s="61"/>
      <c r="K217" s="61"/>
      <c r="L217" s="57"/>
      <c r="M217" s="57"/>
    </row>
    <row r="218" spans="1:13" ht="16.5" thickBot="1">
      <c r="A218" s="57"/>
      <c r="B218" s="64"/>
      <c r="C218" s="61"/>
      <c r="D218" s="61"/>
      <c r="E218" s="61"/>
      <c r="F218" s="61"/>
      <c r="G218" s="61"/>
      <c r="H218" s="61"/>
      <c r="I218" s="61"/>
      <c r="J218" s="61"/>
      <c r="K218" s="61"/>
      <c r="L218" s="57"/>
      <c r="M218" s="57"/>
    </row>
    <row r="219" spans="1:13" ht="32.25" thickBot="1">
      <c r="A219" s="57"/>
      <c r="B219" s="125" t="s">
        <v>277</v>
      </c>
      <c r="C219" s="126" t="s">
        <v>312</v>
      </c>
      <c r="D219" s="126" t="s">
        <v>446</v>
      </c>
      <c r="E219" s="126" t="s">
        <v>447</v>
      </c>
      <c r="F219" s="61"/>
      <c r="G219" s="61"/>
      <c r="H219" s="61"/>
      <c r="I219" s="61"/>
      <c r="J219" s="61"/>
      <c r="K219" s="61"/>
      <c r="L219" s="57"/>
      <c r="M219" s="57"/>
    </row>
    <row r="220" spans="1:13" ht="16.5" thickBot="1">
      <c r="A220" s="57"/>
      <c r="B220" s="139">
        <v>1</v>
      </c>
      <c r="C220" s="66">
        <v>2</v>
      </c>
      <c r="D220" s="69">
        <v>3</v>
      </c>
      <c r="E220" s="69">
        <v>4</v>
      </c>
      <c r="F220" s="61"/>
      <c r="G220" s="61"/>
      <c r="H220" s="61"/>
      <c r="I220" s="61"/>
      <c r="J220" s="61"/>
      <c r="K220" s="61"/>
      <c r="L220" s="57"/>
      <c r="M220" s="57"/>
    </row>
    <row r="221" spans="1:13" ht="32.25" thickBot="1">
      <c r="A221" s="57"/>
      <c r="B221" s="115">
        <v>1</v>
      </c>
      <c r="C221" s="140" t="s">
        <v>448</v>
      </c>
      <c r="D221" s="68">
        <v>1</v>
      </c>
      <c r="E221" s="68">
        <v>139000</v>
      </c>
      <c r="F221" s="61"/>
      <c r="G221" s="61"/>
      <c r="H221" s="61"/>
      <c r="I221" s="61"/>
      <c r="J221" s="61"/>
      <c r="K221" s="61"/>
      <c r="L221" s="57"/>
      <c r="M221" s="57"/>
    </row>
    <row r="222" spans="1:13" ht="16.5" thickBot="1">
      <c r="A222" s="57"/>
      <c r="B222" s="115">
        <v>2</v>
      </c>
      <c r="C222" s="141" t="s">
        <v>449</v>
      </c>
      <c r="D222" s="68">
        <v>1</v>
      </c>
      <c r="E222" s="68">
        <v>10000</v>
      </c>
      <c r="F222" s="61"/>
      <c r="G222" s="61"/>
      <c r="H222" s="61"/>
      <c r="I222" s="61"/>
      <c r="J222" s="61"/>
      <c r="K222" s="61"/>
      <c r="L222" s="57"/>
      <c r="M222" s="57"/>
    </row>
    <row r="223" spans="1:13" ht="16.5" thickBot="1">
      <c r="A223" s="57"/>
      <c r="B223" s="115">
        <v>3</v>
      </c>
      <c r="C223" s="115" t="s">
        <v>450</v>
      </c>
      <c r="D223" s="68">
        <v>1</v>
      </c>
      <c r="E223" s="68">
        <v>12000</v>
      </c>
      <c r="F223" s="61"/>
      <c r="G223" s="61"/>
      <c r="H223" s="61"/>
      <c r="I223" s="61"/>
      <c r="J223" s="61"/>
      <c r="K223" s="61"/>
      <c r="L223" s="57"/>
      <c r="M223" s="57"/>
    </row>
    <row r="224" spans="1:13" ht="16.5" thickBot="1">
      <c r="A224" s="57"/>
      <c r="B224" s="115">
        <v>4</v>
      </c>
      <c r="C224" s="142" t="s">
        <v>451</v>
      </c>
      <c r="D224" s="68">
        <v>1</v>
      </c>
      <c r="E224" s="68">
        <v>40000</v>
      </c>
      <c r="F224" s="61"/>
      <c r="G224" s="61"/>
      <c r="H224" s="61"/>
      <c r="I224" s="61"/>
      <c r="J224" s="61"/>
      <c r="K224" s="61"/>
      <c r="L224" s="57"/>
      <c r="M224" s="57"/>
    </row>
    <row r="225" spans="1:13" ht="16.5" thickBot="1">
      <c r="A225" s="57"/>
      <c r="B225" s="115">
        <v>5</v>
      </c>
      <c r="C225" s="115" t="s">
        <v>452</v>
      </c>
      <c r="D225" s="68">
        <v>1</v>
      </c>
      <c r="E225" s="68">
        <v>13000</v>
      </c>
      <c r="F225" s="61"/>
      <c r="G225" s="61"/>
      <c r="H225" s="61"/>
      <c r="I225" s="61"/>
      <c r="J225" s="61"/>
      <c r="K225" s="61"/>
      <c r="L225" s="57"/>
      <c r="M225" s="57"/>
    </row>
    <row r="226" spans="1:13" ht="32.25" thickBot="1">
      <c r="A226" s="57"/>
      <c r="B226" s="115">
        <v>6</v>
      </c>
      <c r="C226" s="143" t="s">
        <v>453</v>
      </c>
      <c r="D226" s="68">
        <v>1</v>
      </c>
      <c r="E226" s="68">
        <v>13000</v>
      </c>
      <c r="F226" s="61"/>
      <c r="G226" s="61"/>
      <c r="H226" s="61"/>
      <c r="I226" s="61"/>
      <c r="J226" s="61"/>
      <c r="K226" s="61"/>
      <c r="L226" s="57"/>
      <c r="M226" s="57"/>
    </row>
    <row r="227" spans="1:13" ht="16.5" thickBot="1">
      <c r="A227" s="57"/>
      <c r="B227" s="114"/>
      <c r="C227" s="124" t="s">
        <v>308</v>
      </c>
      <c r="D227" s="69" t="s">
        <v>309</v>
      </c>
      <c r="E227" s="68">
        <f>E224+E223+E222+E221+E226+E225</f>
        <v>227000</v>
      </c>
      <c r="F227" s="61"/>
      <c r="G227" s="61"/>
      <c r="H227" s="61"/>
      <c r="I227" s="61"/>
      <c r="J227" s="61"/>
      <c r="K227" s="61"/>
      <c r="L227" s="57"/>
      <c r="M227" s="57"/>
    </row>
    <row r="228" spans="1:13" ht="15.75">
      <c r="A228" s="57"/>
      <c r="B228" s="223" t="s">
        <v>454</v>
      </c>
      <c r="C228" s="223"/>
      <c r="D228" s="223"/>
      <c r="E228" s="223"/>
      <c r="F228" s="61"/>
      <c r="G228" s="61"/>
      <c r="H228" s="61"/>
      <c r="I228" s="61"/>
      <c r="J228" s="61"/>
      <c r="K228" s="61"/>
      <c r="L228" s="57"/>
      <c r="M228" s="57"/>
    </row>
    <row r="229" spans="1:13" ht="16.5" thickBot="1">
      <c r="A229" s="57"/>
      <c r="B229" s="119"/>
      <c r="C229" s="119"/>
      <c r="D229" s="119"/>
      <c r="E229" s="119"/>
      <c r="F229" s="61"/>
      <c r="G229" s="61"/>
      <c r="H229" s="61"/>
      <c r="I229" s="61"/>
      <c r="J229" s="61"/>
      <c r="K229" s="61"/>
      <c r="L229" s="57"/>
      <c r="M229" s="57"/>
    </row>
    <row r="230" spans="1:13" ht="15.75" thickBot="1">
      <c r="A230" s="57"/>
      <c r="B230" s="144"/>
      <c r="C230" s="145"/>
      <c r="D230" s="224" t="s">
        <v>335</v>
      </c>
      <c r="E230" s="225"/>
      <c r="F230" s="226"/>
      <c r="G230" s="227" t="s">
        <v>455</v>
      </c>
      <c r="H230" s="228"/>
      <c r="I230" s="228"/>
      <c r="J230" s="227" t="s">
        <v>338</v>
      </c>
      <c r="K230" s="228"/>
      <c r="L230" s="229"/>
      <c r="M230" s="57"/>
    </row>
    <row r="231" spans="1:13" ht="48" thickBot="1">
      <c r="A231" s="57"/>
      <c r="B231" s="125" t="s">
        <v>277</v>
      </c>
      <c r="C231" s="65" t="s">
        <v>312</v>
      </c>
      <c r="D231" s="126" t="s">
        <v>446</v>
      </c>
      <c r="E231" s="126" t="s">
        <v>456</v>
      </c>
      <c r="F231" s="126" t="s">
        <v>457</v>
      </c>
      <c r="G231" s="126" t="s">
        <v>446</v>
      </c>
      <c r="H231" s="126" t="s">
        <v>456</v>
      </c>
      <c r="I231" s="126" t="s">
        <v>457</v>
      </c>
      <c r="J231" s="126" t="s">
        <v>446</v>
      </c>
      <c r="K231" s="126" t="s">
        <v>456</v>
      </c>
      <c r="L231" s="126" t="s">
        <v>457</v>
      </c>
      <c r="M231" s="57"/>
    </row>
    <row r="232" spans="1:13" ht="16.5" thickBot="1">
      <c r="A232" s="57"/>
      <c r="B232" s="73"/>
      <c r="C232" s="146">
        <v>1</v>
      </c>
      <c r="D232" s="69">
        <v>2</v>
      </c>
      <c r="E232" s="69">
        <v>3</v>
      </c>
      <c r="F232" s="69">
        <v>4</v>
      </c>
      <c r="G232" s="69">
        <v>2</v>
      </c>
      <c r="H232" s="69">
        <v>3</v>
      </c>
      <c r="I232" s="69">
        <v>4</v>
      </c>
      <c r="J232" s="69">
        <v>2</v>
      </c>
      <c r="K232" s="69">
        <v>3</v>
      </c>
      <c r="L232" s="69">
        <v>4</v>
      </c>
      <c r="M232" s="57"/>
    </row>
    <row r="233" spans="1:13" ht="16.5" thickBot="1">
      <c r="A233" s="57"/>
      <c r="B233" s="73">
        <v>1</v>
      </c>
      <c r="C233" s="147" t="s">
        <v>458</v>
      </c>
      <c r="D233" s="69">
        <v>3</v>
      </c>
      <c r="E233" s="79">
        <f t="shared" ref="E233:E248" si="25">F233/D233</f>
        <v>16000</v>
      </c>
      <c r="F233" s="69">
        <v>48000</v>
      </c>
      <c r="G233" s="69"/>
      <c r="H233" s="68"/>
      <c r="I233" s="69"/>
      <c r="J233" s="69">
        <f>D233+G233</f>
        <v>3</v>
      </c>
      <c r="K233" s="79">
        <f t="shared" ref="K233:K248" si="26">L233/J233</f>
        <v>16000</v>
      </c>
      <c r="L233" s="69">
        <f>F233+I233</f>
        <v>48000</v>
      </c>
      <c r="M233" s="57"/>
    </row>
    <row r="234" spans="1:13" ht="16.5" thickBot="1">
      <c r="A234" s="57"/>
      <c r="B234" s="73">
        <v>2</v>
      </c>
      <c r="C234" s="147" t="s">
        <v>459</v>
      </c>
      <c r="D234" s="69"/>
      <c r="E234" s="79"/>
      <c r="F234" s="69"/>
      <c r="G234" s="69">
        <v>5</v>
      </c>
      <c r="H234" s="68">
        <f t="shared" ref="H234:H247" si="27">I234/G234</f>
        <v>42200</v>
      </c>
      <c r="I234" s="69">
        <v>211000</v>
      </c>
      <c r="J234" s="69">
        <f t="shared" ref="J234:J248" si="28">D234+G234</f>
        <v>5</v>
      </c>
      <c r="K234" s="79">
        <f t="shared" si="26"/>
        <v>42200</v>
      </c>
      <c r="L234" s="69">
        <f t="shared" ref="L234:L249" si="29">F234+I234</f>
        <v>211000</v>
      </c>
      <c r="M234" s="57"/>
    </row>
    <row r="235" spans="1:13" ht="16.5" thickBot="1">
      <c r="A235" s="57"/>
      <c r="B235" s="73">
        <v>3</v>
      </c>
      <c r="C235" s="147" t="s">
        <v>460</v>
      </c>
      <c r="D235" s="69"/>
      <c r="E235" s="79"/>
      <c r="F235" s="69"/>
      <c r="G235" s="69">
        <v>1</v>
      </c>
      <c r="H235" s="68">
        <f t="shared" si="27"/>
        <v>13000</v>
      </c>
      <c r="I235" s="69">
        <v>13000</v>
      </c>
      <c r="J235" s="69">
        <f t="shared" si="28"/>
        <v>1</v>
      </c>
      <c r="K235" s="79">
        <f t="shared" si="26"/>
        <v>13000</v>
      </c>
      <c r="L235" s="69">
        <f t="shared" si="29"/>
        <v>13000</v>
      </c>
      <c r="M235" s="57"/>
    </row>
    <row r="236" spans="1:13" ht="32.25" thickBot="1">
      <c r="A236" s="57"/>
      <c r="B236" s="73">
        <v>4</v>
      </c>
      <c r="C236" s="140" t="s">
        <v>461</v>
      </c>
      <c r="D236" s="68">
        <v>9</v>
      </c>
      <c r="E236" s="79">
        <f t="shared" si="25"/>
        <v>2888.8888888888887</v>
      </c>
      <c r="F236" s="68">
        <v>26000</v>
      </c>
      <c r="G236" s="68">
        <v>3</v>
      </c>
      <c r="H236" s="79">
        <f t="shared" si="27"/>
        <v>5000</v>
      </c>
      <c r="I236" s="68">
        <v>15000</v>
      </c>
      <c r="J236" s="69">
        <f t="shared" si="28"/>
        <v>12</v>
      </c>
      <c r="K236" s="79">
        <f t="shared" si="26"/>
        <v>3416.6666666666665</v>
      </c>
      <c r="L236" s="69">
        <f t="shared" si="29"/>
        <v>41000</v>
      </c>
      <c r="M236" s="57"/>
    </row>
    <row r="237" spans="1:13" ht="32.25" thickBot="1">
      <c r="A237" s="57"/>
      <c r="B237" s="73">
        <v>5</v>
      </c>
      <c r="C237" s="115" t="s">
        <v>462</v>
      </c>
      <c r="D237" s="68"/>
      <c r="E237" s="79"/>
      <c r="F237" s="68"/>
      <c r="G237" s="68">
        <v>3</v>
      </c>
      <c r="H237" s="79">
        <f t="shared" si="27"/>
        <v>5000</v>
      </c>
      <c r="I237" s="68">
        <v>15000</v>
      </c>
      <c r="J237" s="69">
        <f t="shared" si="28"/>
        <v>3</v>
      </c>
      <c r="K237" s="79">
        <f t="shared" si="26"/>
        <v>5000</v>
      </c>
      <c r="L237" s="69">
        <f t="shared" si="29"/>
        <v>15000</v>
      </c>
      <c r="M237" s="57"/>
    </row>
    <row r="238" spans="1:13" ht="16.5" thickBot="1">
      <c r="A238" s="57"/>
      <c r="B238" s="73">
        <v>6</v>
      </c>
      <c r="C238" s="141" t="s">
        <v>463</v>
      </c>
      <c r="D238" s="68"/>
      <c r="E238" s="79"/>
      <c r="F238" s="68">
        <v>3000</v>
      </c>
      <c r="G238" s="68">
        <v>1</v>
      </c>
      <c r="H238" s="68">
        <f t="shared" si="27"/>
        <v>2000</v>
      </c>
      <c r="I238" s="68">
        <v>2000</v>
      </c>
      <c r="J238" s="69">
        <f t="shared" si="28"/>
        <v>1</v>
      </c>
      <c r="K238" s="79">
        <f t="shared" si="26"/>
        <v>5000</v>
      </c>
      <c r="L238" s="69">
        <f t="shared" si="29"/>
        <v>5000</v>
      </c>
      <c r="M238" s="57"/>
    </row>
    <row r="239" spans="1:13" ht="16.5" thickBot="1">
      <c r="A239" s="57"/>
      <c r="B239" s="73">
        <v>7</v>
      </c>
      <c r="C239" s="115" t="s">
        <v>464</v>
      </c>
      <c r="D239" s="68">
        <v>1</v>
      </c>
      <c r="E239" s="79">
        <f t="shared" si="25"/>
        <v>7000</v>
      </c>
      <c r="F239" s="68">
        <v>7000</v>
      </c>
      <c r="G239" s="68"/>
      <c r="H239" s="68"/>
      <c r="I239" s="68"/>
      <c r="J239" s="69">
        <f t="shared" si="28"/>
        <v>1</v>
      </c>
      <c r="K239" s="79">
        <f t="shared" si="26"/>
        <v>7000</v>
      </c>
      <c r="L239" s="69">
        <f t="shared" si="29"/>
        <v>7000</v>
      </c>
      <c r="M239" s="57"/>
    </row>
    <row r="240" spans="1:13" ht="16.5" thickBot="1">
      <c r="A240" s="57"/>
      <c r="B240" s="82">
        <v>8</v>
      </c>
      <c r="C240" s="148" t="s">
        <v>465</v>
      </c>
      <c r="D240" s="68">
        <f>D241+D242+D243</f>
        <v>26</v>
      </c>
      <c r="E240" s="79">
        <f t="shared" si="25"/>
        <v>56923.076923076922</v>
      </c>
      <c r="F240" s="68">
        <f>F241+F242+F243</f>
        <v>1480000</v>
      </c>
      <c r="G240" s="68">
        <f>G241+G242+G243</f>
        <v>1</v>
      </c>
      <c r="H240" s="68">
        <f t="shared" si="27"/>
        <v>13000</v>
      </c>
      <c r="I240" s="68">
        <f>I241+I242+I243</f>
        <v>13000</v>
      </c>
      <c r="J240" s="69">
        <f t="shared" si="28"/>
        <v>27</v>
      </c>
      <c r="K240" s="79">
        <f t="shared" si="26"/>
        <v>55296.296296296299</v>
      </c>
      <c r="L240" s="69">
        <f t="shared" si="29"/>
        <v>1493000</v>
      </c>
      <c r="M240" s="57"/>
    </row>
    <row r="241" spans="1:13" ht="16.5" thickBot="1">
      <c r="A241" s="57"/>
      <c r="B241" s="149"/>
      <c r="C241" s="150" t="s">
        <v>466</v>
      </c>
      <c r="D241" s="68">
        <v>2</v>
      </c>
      <c r="E241" s="79">
        <f t="shared" si="25"/>
        <v>80000</v>
      </c>
      <c r="F241" s="68">
        <v>160000</v>
      </c>
      <c r="G241" s="68">
        <v>1</v>
      </c>
      <c r="H241" s="68">
        <f t="shared" si="27"/>
        <v>13000</v>
      </c>
      <c r="I241" s="68">
        <v>13000</v>
      </c>
      <c r="J241" s="69">
        <f t="shared" si="28"/>
        <v>3</v>
      </c>
      <c r="K241" s="79">
        <f t="shared" si="26"/>
        <v>57666.666666666664</v>
      </c>
      <c r="L241" s="69">
        <f t="shared" si="29"/>
        <v>173000</v>
      </c>
      <c r="M241" s="57"/>
    </row>
    <row r="242" spans="1:13" ht="16.5" thickBot="1">
      <c r="A242" s="57"/>
      <c r="B242" s="151"/>
      <c r="C242" s="152" t="s">
        <v>467</v>
      </c>
      <c r="D242" s="68">
        <v>12</v>
      </c>
      <c r="E242" s="79">
        <f t="shared" si="25"/>
        <v>55000</v>
      </c>
      <c r="F242" s="68">
        <v>660000</v>
      </c>
      <c r="G242" s="68"/>
      <c r="H242" s="68"/>
      <c r="I242" s="68"/>
      <c r="J242" s="69">
        <f t="shared" si="28"/>
        <v>12</v>
      </c>
      <c r="K242" s="79">
        <f t="shared" si="26"/>
        <v>55000</v>
      </c>
      <c r="L242" s="69">
        <f t="shared" si="29"/>
        <v>660000</v>
      </c>
      <c r="M242" s="57"/>
    </row>
    <row r="243" spans="1:13" ht="16.5" thickBot="1">
      <c r="A243" s="57"/>
      <c r="B243" s="153"/>
      <c r="C243" s="152" t="s">
        <v>468</v>
      </c>
      <c r="D243" s="68">
        <v>12</v>
      </c>
      <c r="E243" s="79">
        <f t="shared" si="25"/>
        <v>55000</v>
      </c>
      <c r="F243" s="68">
        <v>660000</v>
      </c>
      <c r="G243" s="68"/>
      <c r="H243" s="68"/>
      <c r="I243" s="68"/>
      <c r="J243" s="69">
        <f t="shared" si="28"/>
        <v>12</v>
      </c>
      <c r="K243" s="79">
        <f t="shared" si="26"/>
        <v>55000</v>
      </c>
      <c r="L243" s="69">
        <f t="shared" si="29"/>
        <v>660000</v>
      </c>
      <c r="M243" s="57"/>
    </row>
    <row r="244" spans="1:13" ht="16.5" thickBot="1">
      <c r="A244" s="57"/>
      <c r="B244" s="100">
        <v>9</v>
      </c>
      <c r="C244" s="150" t="s">
        <v>469</v>
      </c>
      <c r="D244" s="68">
        <v>12</v>
      </c>
      <c r="E244" s="79">
        <f t="shared" si="25"/>
        <v>49083.333333333336</v>
      </c>
      <c r="F244" s="68">
        <f>F245+F246</f>
        <v>589000</v>
      </c>
      <c r="G244" s="68"/>
      <c r="H244" s="68"/>
      <c r="I244" s="68"/>
      <c r="J244" s="69">
        <f t="shared" si="28"/>
        <v>12</v>
      </c>
      <c r="K244" s="79">
        <f t="shared" si="26"/>
        <v>49083.333333333336</v>
      </c>
      <c r="L244" s="69">
        <f t="shared" si="29"/>
        <v>589000</v>
      </c>
      <c r="M244" s="57"/>
    </row>
    <row r="245" spans="1:13" ht="16.5" thickBot="1">
      <c r="A245" s="57"/>
      <c r="B245" s="153"/>
      <c r="C245" s="152" t="s">
        <v>467</v>
      </c>
      <c r="D245" s="68">
        <v>6</v>
      </c>
      <c r="E245" s="79">
        <f t="shared" si="25"/>
        <v>77500</v>
      </c>
      <c r="F245" s="68">
        <v>465000</v>
      </c>
      <c r="G245" s="68"/>
      <c r="H245" s="68"/>
      <c r="I245" s="68"/>
      <c r="J245" s="69">
        <f t="shared" si="28"/>
        <v>6</v>
      </c>
      <c r="K245" s="79">
        <f t="shared" si="26"/>
        <v>77500</v>
      </c>
      <c r="L245" s="69">
        <f t="shared" si="29"/>
        <v>465000</v>
      </c>
      <c r="M245" s="57"/>
    </row>
    <row r="246" spans="1:13" ht="16.5" thickBot="1">
      <c r="A246" s="57"/>
      <c r="B246" s="100"/>
      <c r="C246" s="152" t="s">
        <v>468</v>
      </c>
      <c r="D246" s="68">
        <v>12</v>
      </c>
      <c r="E246" s="79">
        <f t="shared" si="25"/>
        <v>10333.333333333334</v>
      </c>
      <c r="F246" s="68">
        <v>124000</v>
      </c>
      <c r="G246" s="68"/>
      <c r="H246" s="68"/>
      <c r="I246" s="68"/>
      <c r="J246" s="69">
        <f t="shared" si="28"/>
        <v>12</v>
      </c>
      <c r="K246" s="79">
        <f t="shared" si="26"/>
        <v>10333.333333333334</v>
      </c>
      <c r="L246" s="69">
        <f t="shared" si="29"/>
        <v>124000</v>
      </c>
      <c r="M246" s="57"/>
    </row>
    <row r="247" spans="1:13" ht="16.5" thickBot="1">
      <c r="A247" s="57"/>
      <c r="B247" s="114">
        <v>10</v>
      </c>
      <c r="C247" s="152" t="s">
        <v>470</v>
      </c>
      <c r="D247" s="68">
        <v>1</v>
      </c>
      <c r="E247" s="79">
        <f t="shared" si="25"/>
        <v>80000</v>
      </c>
      <c r="F247" s="68">
        <v>80000</v>
      </c>
      <c r="G247" s="68">
        <v>12</v>
      </c>
      <c r="H247" s="79">
        <f t="shared" si="27"/>
        <v>21166.666666666668</v>
      </c>
      <c r="I247" s="68">
        <v>254000</v>
      </c>
      <c r="J247" s="69">
        <f t="shared" si="28"/>
        <v>13</v>
      </c>
      <c r="K247" s="79">
        <f t="shared" si="26"/>
        <v>25692.307692307691</v>
      </c>
      <c r="L247" s="69">
        <f t="shared" si="29"/>
        <v>334000</v>
      </c>
      <c r="M247" s="57"/>
    </row>
    <row r="248" spans="1:13" ht="16.5" thickBot="1">
      <c r="A248" s="57"/>
      <c r="B248" s="114">
        <v>11</v>
      </c>
      <c r="C248" s="68" t="s">
        <v>471</v>
      </c>
      <c r="D248" s="68">
        <v>1</v>
      </c>
      <c r="E248" s="79">
        <f t="shared" si="25"/>
        <v>8000</v>
      </c>
      <c r="F248" s="68">
        <v>8000</v>
      </c>
      <c r="G248" s="68"/>
      <c r="H248" s="68"/>
      <c r="I248" s="68"/>
      <c r="J248" s="69">
        <f t="shared" si="28"/>
        <v>1</v>
      </c>
      <c r="K248" s="79">
        <f t="shared" si="26"/>
        <v>8000</v>
      </c>
      <c r="L248" s="69">
        <f t="shared" si="29"/>
        <v>8000</v>
      </c>
      <c r="M248" s="57"/>
    </row>
    <row r="249" spans="1:13" ht="16.5" thickBot="1">
      <c r="A249" s="57"/>
      <c r="B249" s="114"/>
      <c r="C249" s="124" t="s">
        <v>308</v>
      </c>
      <c r="D249" s="68"/>
      <c r="E249" s="69" t="s">
        <v>309</v>
      </c>
      <c r="F249" s="68">
        <f>F247+F240+F239+F238+F237+F236+F235+F234+F233+F248+F244</f>
        <v>2241000</v>
      </c>
      <c r="G249" s="68"/>
      <c r="H249" s="69" t="s">
        <v>309</v>
      </c>
      <c r="I249" s="68">
        <f>I247+I240+I239+I238+I237+I236+I235+I234+I233+I248</f>
        <v>523000</v>
      </c>
      <c r="J249" s="68"/>
      <c r="K249" s="69" t="s">
        <v>309</v>
      </c>
      <c r="L249" s="69">
        <f t="shared" si="29"/>
        <v>2764000</v>
      </c>
      <c r="M249" s="57"/>
    </row>
    <row r="250" spans="1:13" ht="15.75">
      <c r="A250" s="57"/>
      <c r="B250" s="154"/>
      <c r="C250" s="61"/>
      <c r="D250" s="61"/>
      <c r="E250" s="155"/>
      <c r="F250" s="61"/>
      <c r="G250" s="156"/>
      <c r="H250" s="61"/>
      <c r="I250" s="156"/>
      <c r="J250" s="61"/>
      <c r="K250" s="61"/>
      <c r="L250" s="57"/>
      <c r="M250" s="57"/>
    </row>
  </sheetData>
  <mergeCells count="91">
    <mergeCell ref="B1:J1"/>
    <mergeCell ref="B2:J2"/>
    <mergeCell ref="B4:I5"/>
    <mergeCell ref="B6:K6"/>
    <mergeCell ref="B8:B14"/>
    <mergeCell ref="E8:H10"/>
    <mergeCell ref="J8:J14"/>
    <mergeCell ref="E11:E14"/>
    <mergeCell ref="F11:H11"/>
    <mergeCell ref="F12:F14"/>
    <mergeCell ref="C16:K16"/>
    <mergeCell ref="C22:K22"/>
    <mergeCell ref="C25:K25"/>
    <mergeCell ref="B29:K29"/>
    <mergeCell ref="B31:B37"/>
    <mergeCell ref="E31:H33"/>
    <mergeCell ref="J31:J37"/>
    <mergeCell ref="E34:E37"/>
    <mergeCell ref="F34:H34"/>
    <mergeCell ref="F35:F37"/>
    <mergeCell ref="C39:K39"/>
    <mergeCell ref="C44:K44"/>
    <mergeCell ref="B47:C47"/>
    <mergeCell ref="B48:K48"/>
    <mergeCell ref="B50:B52"/>
    <mergeCell ref="C50:C52"/>
    <mergeCell ref="F50:F52"/>
    <mergeCell ref="D91:E91"/>
    <mergeCell ref="F91:G91"/>
    <mergeCell ref="H91:I91"/>
    <mergeCell ref="B57:G57"/>
    <mergeCell ref="B59:B62"/>
    <mergeCell ref="C59:C62"/>
    <mergeCell ref="B67:G67"/>
    <mergeCell ref="D69:E69"/>
    <mergeCell ref="F69:G69"/>
    <mergeCell ref="H69:I69"/>
    <mergeCell ref="J69:K69"/>
    <mergeCell ref="B70:B73"/>
    <mergeCell ref="C70:C73"/>
    <mergeCell ref="B88:H89"/>
    <mergeCell ref="B133:I134"/>
    <mergeCell ref="B92:B95"/>
    <mergeCell ref="C92:C95"/>
    <mergeCell ref="B110:E110"/>
    <mergeCell ref="B111:F111"/>
    <mergeCell ref="B112:F112"/>
    <mergeCell ref="B113:F113"/>
    <mergeCell ref="B122:G122"/>
    <mergeCell ref="B123:F123"/>
    <mergeCell ref="B124:F124"/>
    <mergeCell ref="B131:F131"/>
    <mergeCell ref="B132:F132"/>
    <mergeCell ref="B164:G164"/>
    <mergeCell ref="B135:B138"/>
    <mergeCell ref="C135:C138"/>
    <mergeCell ref="D135:D138"/>
    <mergeCell ref="B146:F146"/>
    <mergeCell ref="B147:F147"/>
    <mergeCell ref="B153:F153"/>
    <mergeCell ref="B154:F154"/>
    <mergeCell ref="B155:F155"/>
    <mergeCell ref="B156:E156"/>
    <mergeCell ref="B162:F162"/>
    <mergeCell ref="B163:E163"/>
    <mergeCell ref="B197:G197"/>
    <mergeCell ref="B165:G165"/>
    <mergeCell ref="B167:B170"/>
    <mergeCell ref="C167:C170"/>
    <mergeCell ref="D167:D170"/>
    <mergeCell ref="B175:G175"/>
    <mergeCell ref="B177:B179"/>
    <mergeCell ref="C177:C179"/>
    <mergeCell ref="F177:F179"/>
    <mergeCell ref="B183:F183"/>
    <mergeCell ref="B185:B187"/>
    <mergeCell ref="C185:C187"/>
    <mergeCell ref="E185:E187"/>
    <mergeCell ref="F185:F187"/>
    <mergeCell ref="B199:B201"/>
    <mergeCell ref="C199:C201"/>
    <mergeCell ref="D199:D201"/>
    <mergeCell ref="B206:F206"/>
    <mergeCell ref="B208:B210"/>
    <mergeCell ref="C208:C210"/>
    <mergeCell ref="D208:D210"/>
    <mergeCell ref="B217:F217"/>
    <mergeCell ref="B228:E228"/>
    <mergeCell ref="D230:F230"/>
    <mergeCell ref="G230:I230"/>
    <mergeCell ref="J230:L230"/>
  </mergeCells>
  <hyperlinks>
    <hyperlink ref="C83" r:id="rId1" location="block_3333" display="http://base.garant.ru/12179125/ - block_3333"/>
    <hyperlink ref="C84" r:id="rId2" location="block_3333" display="http://base.garant.ru/12179125/ - block_3333"/>
    <hyperlink ref="B110" r:id="rId3" display="http://base.garant.ru/12143845/"/>
    <hyperlink ref="C105" r:id="rId4" location="block_3333" display="http://base.garant.ru/12179125/ - block_3333"/>
    <hyperlink ref="C106" r:id="rId5" location="block_3333" display="http://base.garant.ru/12179125/ - block_333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ФХД_ Поступления и выплаты</vt:lpstr>
      <vt:lpstr>ФХД_ Сведения по выплатам на з</vt:lpstr>
      <vt:lpstr>расчеты плановых показателей </vt:lpstr>
      <vt:lpstr>'ФХД_ Поступления и выплаты'!IS_DOCUMENT</vt:lpstr>
      <vt:lpstr>'ФХД_ Сведения по выплатам на з'!IS_DOCUMENT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rep:2.50.0.217</dc:description>
  <cp:lastModifiedBy>Учитель</cp:lastModifiedBy>
  <cp:lastPrinted>2020-02-13T10:37:35Z</cp:lastPrinted>
  <dcterms:created xsi:type="dcterms:W3CDTF">2020-02-07T12:45:40Z</dcterms:created>
  <dcterms:modified xsi:type="dcterms:W3CDTF">2020-02-17T10:21:28Z</dcterms:modified>
</cp:coreProperties>
</file>